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0730" windowHeight="11040" activeTab="0"/>
  </bookViews>
  <sheets>
    <sheet name="Fluxo de gastos e ingressos" sheetId="1" r:id="rId1"/>
    <sheet name="Gastos - detalhe" sheetId="2" r:id="rId2"/>
    <sheet name="Ingressos - detalhe" sheetId="3" r:id="rId3"/>
  </sheets>
  <definedNames/>
  <calcPr calcId="191029"/>
  <extLst/>
</workbook>
</file>

<file path=xl/sharedStrings.xml><?xml version="1.0" encoding="utf-8"?>
<sst xmlns="http://schemas.openxmlformats.org/spreadsheetml/2006/main" count="203" uniqueCount="77">
  <si>
    <t>RESUMO</t>
  </si>
  <si>
    <t>Agosto</t>
  </si>
  <si>
    <t>Setembro</t>
  </si>
  <si>
    <t>Outubro</t>
  </si>
  <si>
    <t>Novembro</t>
  </si>
  <si>
    <t>TOTAL</t>
  </si>
  <si>
    <t>18-24</t>
  </si>
  <si>
    <t>25-31</t>
  </si>
  <si>
    <t>15-21</t>
  </si>
  <si>
    <t>22-28</t>
  </si>
  <si>
    <t>29-4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</si>
  <si>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</si>
  <si>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</si>
  <si>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</si>
  <si>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</si>
  <si>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</si>
  <si>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</si>
  <si>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</si>
  <si>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</si>
  <si>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</si>
  <si>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</si>
  <si>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</si>
  <si>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</si>
  <si>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Semana 13</t>
  </si>
  <si>
    <t>INGRESSOS</t>
  </si>
  <si>
    <t>GASTOS</t>
  </si>
  <si>
    <t>SALDO SEMANAL</t>
  </si>
  <si>
    <t>-</t>
  </si>
  <si>
    <t>SALDO TOTAL</t>
  </si>
  <si>
    <t>%</t>
  </si>
  <si>
    <t>Origem</t>
  </si>
  <si>
    <t>Partido</t>
  </si>
  <si>
    <t>Autofinanciamiento</t>
  </si>
  <si>
    <t>Pessoas Físicas</t>
  </si>
  <si>
    <t>Eventos</t>
  </si>
  <si>
    <t>Equipe</t>
  </si>
  <si>
    <t>Comunicação</t>
  </si>
  <si>
    <t>Escritório</t>
  </si>
  <si>
    <t>Mobilização Territorial</t>
  </si>
  <si>
    <t>Materiais</t>
  </si>
  <si>
    <t>Outros</t>
  </si>
  <si>
    <t>Gastos menores</t>
  </si>
  <si>
    <t>NOTAS</t>
  </si>
  <si>
    <t>Item</t>
  </si>
  <si>
    <t>Coordenação Geral</t>
  </si>
  <si>
    <t>Advogada</t>
  </si>
  <si>
    <t>Contadora</t>
  </si>
  <si>
    <t>Coordenação de Mobilização</t>
  </si>
  <si>
    <t>Coordenação de Comunicação</t>
  </si>
  <si>
    <t>Motorista</t>
  </si>
  <si>
    <t>Design</t>
  </si>
  <si>
    <t>Campanhas em Redes Sociais</t>
  </si>
  <si>
    <t>Anuncios Radio e TV</t>
  </si>
  <si>
    <t>Anuncios Jornais</t>
  </si>
  <si>
    <t>Aluguel do Comitê</t>
  </si>
  <si>
    <t>Gastos Fixos</t>
  </si>
  <si>
    <t>Impresora</t>
  </si>
  <si>
    <t>Material de oficina</t>
  </si>
  <si>
    <t>Mobilização territorial</t>
  </si>
  <si>
    <t>Transporte</t>
  </si>
  <si>
    <t>Diárias</t>
  </si>
  <si>
    <t>Materiales</t>
  </si>
  <si>
    <t>Panfletos</t>
  </si>
  <si>
    <t>Adesivos</t>
  </si>
  <si>
    <t>Botton</t>
  </si>
  <si>
    <t>Bandeiras</t>
  </si>
  <si>
    <t>Banners</t>
  </si>
  <si>
    <t>Gasolina</t>
  </si>
  <si>
    <t>Fundo partidário</t>
  </si>
  <si>
    <t>Fundo eleitoral</t>
  </si>
  <si>
    <t>Crédito</t>
  </si>
  <si>
    <t>Otro</t>
  </si>
  <si>
    <t>Pessoas físicas</t>
  </si>
  <si>
    <t>Doações pequenas</t>
  </si>
  <si>
    <t>Doações médias</t>
  </si>
  <si>
    <t>Doações grandes</t>
  </si>
  <si>
    <t>Jantar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</si>
</sst>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R$&quot;\ #,##0;[Red]\-&quot;R$&quot;\ #,##0"/>
    <numFmt numFmtId="164" formatCode="[$$]#,##0"/>
    <numFmt numFmtId="165" formatCode="m\-d"/>
    <numFmt numFmtId="166" formatCode="[$R$ -416]#,##0.00"/>
    <numFmt numFmtId="167" formatCode="[$R$]#,##0.00"/>
  </numFmts>
  <fonts count="18">
    <font>
      <sz val="10"/>
      <color rgb="FF000000"/>
      <name val="Arial"/>
      <family val="2"/>
      <scheme val="minor"/>
    </font>
    <font>
      <sz val="10"/>
      <name val="Arial"/>
      <family val="2"/>
    </font>
    <font>
      <b/>
      <sz val="10"/>
      <color rgb="FFFAFAFA"/>
      <name val="Lato"/>
      <family val="2"/>
    </font>
    <font>
      <b/>
      <sz val="11"/>
      <color rgb="FF1F2124"/>
      <name val="Lato"/>
      <family val="2"/>
    </font>
    <font>
      <sz val="11"/>
      <color rgb="FF1F2124"/>
      <name val="Lato"/>
      <family val="2"/>
    </font>
    <font>
      <sz val="9"/>
      <color rgb="FF1F2124"/>
      <name val="Lato"/>
      <family val="2"/>
    </font>
    <font>
      <b/>
      <sz val="10"/>
      <color rgb="FF503769"/>
      <name val="Lato"/>
      <family val="2"/>
    </font>
    <font>
      <sz val="10"/>
      <color rgb="FF1F2124"/>
      <name val="Lato"/>
      <family val="2"/>
    </font>
    <font>
      <b/>
      <sz val="11"/>
      <color theme="1"/>
      <name val="Lato"/>
      <family val="2"/>
    </font>
    <font>
      <b/>
      <sz val="10"/>
      <color theme="1"/>
      <name val="Lato"/>
      <family val="2"/>
    </font>
    <font>
      <sz val="10"/>
      <color theme="1"/>
      <name val="Lato"/>
      <family val="2"/>
    </font>
    <font>
      <sz val="11"/>
      <color rgb="FF503769"/>
      <name val="Lato"/>
      <family val="2"/>
    </font>
    <font>
      <b/>
      <sz val="11"/>
      <color rgb="FF503769"/>
      <name val="Lato"/>
      <family val="2"/>
    </font>
    <font>
      <b/>
      <sz val="11"/>
      <color rgb="FFE00A69"/>
      <name val="Lato"/>
      <family val="2"/>
    </font>
    <font>
      <b/>
      <sz val="11"/>
      <color rgb="FF434343"/>
      <name val="Lato"/>
      <family val="2"/>
    </font>
    <font>
      <sz val="10"/>
      <color rgb="FF434343"/>
      <name val="Lato"/>
      <family val="2"/>
    </font>
    <font>
      <b/>
      <sz val="11"/>
      <color rgb="FF000000"/>
      <name val="Lato"/>
      <family val="2"/>
    </font>
    <font>
      <b/>
      <sz val="11"/>
      <color rgb="FF4BBEAF"/>
      <name val="Lato"/>
      <family val="2"/>
    </font>
  </fonts>
  <fills count="8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1F2124"/>
        <bgColor indexed="64"/>
      </patternFill>
    </fill>
    <fill>
      <patternFill patternType="solid">
        <fgColor rgb="FFE00A69"/>
        <bgColor indexed="64"/>
      </patternFill>
    </fill>
    <fill>
      <patternFill patternType="solid">
        <fgColor rgb="FFEBA505"/>
        <bgColor indexed="64"/>
      </patternFill>
    </fill>
    <fill>
      <patternFill patternType="solid">
        <fgColor rgb="FF4BBEAF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B7B7B7"/>
      </right>
      <top/>
      <bottom/>
    </border>
    <border>
      <left/>
      <right style="thin">
        <color rgb="FFB7B7B7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B7B7B7"/>
      </bottom>
    </border>
    <border>
      <left/>
      <right style="thin">
        <color rgb="FFB7B7B7"/>
      </right>
      <top style="thin">
        <color rgb="FF000000"/>
      </top>
      <bottom style="thin">
        <color rgb="FFB7B7B7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B7B7B7"/>
      </left>
      <right style="thin">
        <color rgb="FFB7B7B7"/>
      </right>
      <top style="thin">
        <color theme="0" tint="-0.4999699890613556"/>
      </top>
      <bottom/>
    </border>
    <border>
      <left style="thin">
        <color rgb="FF000000"/>
      </left>
      <right style="thin">
        <color theme="0" tint="-0.4999699890613556"/>
      </right>
      <top/>
      <bottom/>
    </border>
    <border>
      <left style="thin">
        <color rgb="FF000000"/>
      </left>
      <right style="thin">
        <color theme="0" tint="-0.4999699890613556"/>
      </right>
      <top/>
      <bottom style="thin">
        <color rgb="FF000000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rgb="FF000000"/>
      </top>
      <bottom/>
    </border>
    <border>
      <left style="thin">
        <color theme="0" tint="-0.4999699890613556"/>
      </left>
      <right style="thin">
        <color theme="0" tint="-0.4999699890613556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165" fontId="5" fillId="3" borderId="2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3" xfId="0" applyFont="1" applyBorder="1"/>
    <xf numFmtId="166" fontId="7" fillId="3" borderId="1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6" fontId="6" fillId="0" borderId="0" xfId="0" applyNumberFormat="1" applyFont="1"/>
    <xf numFmtId="6" fontId="4" fillId="0" borderId="0" xfId="0" applyNumberFormat="1" applyFont="1" applyAlignment="1">
      <alignment horizontal="center"/>
    </xf>
    <xf numFmtId="166" fontId="8" fillId="0" borderId="5" xfId="0" applyNumberFormat="1" applyFont="1" applyBorder="1" applyAlignment="1">
      <alignment horizontal="center"/>
    </xf>
    <xf numFmtId="6" fontId="8" fillId="0" borderId="0" xfId="0" applyNumberFormat="1" applyFont="1" applyAlignment="1">
      <alignment horizontal="center"/>
    </xf>
    <xf numFmtId="6" fontId="9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/>
    </xf>
    <xf numFmtId="166" fontId="11" fillId="0" borderId="0" xfId="0" applyNumberFormat="1" applyFont="1" applyAlignment="1">
      <alignment horizontal="center"/>
    </xf>
    <xf numFmtId="10" fontId="11" fillId="0" borderId="7" xfId="0" applyNumberFormat="1" applyFont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0" fontId="6" fillId="0" borderId="6" xfId="0" applyFont="1" applyBorder="1"/>
    <xf numFmtId="166" fontId="12" fillId="0" borderId="2" xfId="0" applyNumberFormat="1" applyFont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10" fontId="11" fillId="0" borderId="9" xfId="0" applyNumberFormat="1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166" fontId="12" fillId="0" borderId="5" xfId="0" applyNumberFormat="1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4" fillId="0" borderId="10" xfId="0" applyFont="1" applyBorder="1" applyAlignment="1">
      <alignment horizontal="left"/>
    </xf>
    <xf numFmtId="166" fontId="14" fillId="0" borderId="10" xfId="0" applyNumberFormat="1" applyFont="1" applyBorder="1"/>
    <xf numFmtId="164" fontId="14" fillId="0" borderId="0" xfId="0" applyNumberFormat="1" applyFont="1"/>
    <xf numFmtId="0" fontId="15" fillId="0" borderId="0" xfId="0" applyFont="1" applyAlignment="1">
      <alignment horizontal="left"/>
    </xf>
    <xf numFmtId="166" fontId="15" fillId="3" borderId="0" xfId="0" applyNumberFormat="1" applyFont="1" applyFill="1"/>
    <xf numFmtId="166" fontId="15" fillId="3" borderId="0" xfId="0" applyNumberFormat="1" applyFont="1" applyFill="1" applyAlignment="1">
      <alignment horizontal="right"/>
    </xf>
    <xf numFmtId="166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 wrapText="1"/>
    </xf>
    <xf numFmtId="164" fontId="15" fillId="3" borderId="0" xfId="0" applyNumberFormat="1" applyFont="1" applyFill="1"/>
    <xf numFmtId="164" fontId="15" fillId="3" borderId="0" xfId="0" applyNumberFormat="1" applyFont="1" applyFill="1" applyAlignment="1">
      <alignment horizontal="right"/>
    </xf>
    <xf numFmtId="164" fontId="15" fillId="0" borderId="0" xfId="0" applyNumberFormat="1" applyFont="1" applyAlignment="1">
      <alignment horizontal="right"/>
    </xf>
    <xf numFmtId="0" fontId="14" fillId="0" borderId="10" xfId="0" applyFont="1" applyBorder="1"/>
    <xf numFmtId="0" fontId="15" fillId="0" borderId="0" xfId="0" applyFont="1"/>
    <xf numFmtId="0" fontId="16" fillId="0" borderId="10" xfId="0" applyFont="1" applyBorder="1"/>
    <xf numFmtId="166" fontId="16" fillId="0" borderId="10" xfId="0" applyNumberFormat="1" applyFont="1" applyBorder="1"/>
    <xf numFmtId="164" fontId="16" fillId="0" borderId="0" xfId="0" applyNumberFormat="1" applyFont="1"/>
    <xf numFmtId="1" fontId="17" fillId="0" borderId="0" xfId="0" applyNumberFormat="1" applyFont="1" applyAlignment="1">
      <alignment horizontal="center" vertical="center"/>
    </xf>
    <xf numFmtId="167" fontId="14" fillId="0" borderId="10" xfId="0" applyNumberFormat="1" applyFont="1" applyBorder="1"/>
    <xf numFmtId="0" fontId="3" fillId="2" borderId="11" xfId="0" applyFont="1" applyFill="1" applyBorder="1" applyAlignment="1">
      <alignment horizontal="center"/>
    </xf>
    <xf numFmtId="0" fontId="1" fillId="0" borderId="11" xfId="0" applyFont="1" applyBorder="1"/>
    <xf numFmtId="0" fontId="3" fillId="3" borderId="11" xfId="0" applyFont="1" applyFill="1" applyBorder="1" applyAlignment="1">
      <alignment horizontal="center"/>
    </xf>
    <xf numFmtId="0" fontId="1" fillId="0" borderId="12" xfId="0" applyFont="1" applyBorder="1"/>
    <xf numFmtId="0" fontId="2" fillId="5" borderId="13" xfId="0" applyFont="1" applyFill="1" applyBorder="1" applyAlignment="1">
      <alignment horizontal="center" vertical="center"/>
    </xf>
    <xf numFmtId="0" fontId="1" fillId="0" borderId="3" xfId="0" applyFont="1" applyBorder="1"/>
    <xf numFmtId="0" fontId="2" fillId="4" borderId="14" xfId="0" applyFont="1" applyFill="1" applyBorder="1" applyAlignment="1">
      <alignment horizontal="center" vertical="center"/>
    </xf>
    <xf numFmtId="0" fontId="0" fillId="0" borderId="0" xfId="0"/>
    <xf numFmtId="0" fontId="2" fillId="4" borderId="7" xfId="0" applyFont="1" applyFill="1" applyBorder="1" applyAlignment="1">
      <alignment horizontal="center" vertical="center"/>
    </xf>
    <xf numFmtId="0" fontId="1" fillId="0" borderId="7" xfId="0" applyFont="1" applyBorder="1"/>
    <xf numFmtId="0" fontId="2" fillId="4" borderId="15" xfId="0" applyFont="1" applyFill="1" applyBorder="1" applyAlignment="1">
      <alignment horizontal="center" vertical="center"/>
    </xf>
    <xf numFmtId="0" fontId="1" fillId="0" borderId="4" xfId="0" applyFont="1" applyBorder="1"/>
    <xf numFmtId="0" fontId="2" fillId="4" borderId="16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7" borderId="13" xfId="0" applyFont="1" applyFill="1" applyBorder="1" applyAlignment="1">
      <alignment horizontal="center" vertical="center"/>
    </xf>
    <xf numFmtId="166" fontId="7" fillId="3" borderId="17" xfId="0" applyNumberFormat="1" applyFont="1" applyFill="1" applyBorder="1" applyAlignment="1">
      <alignment horizontal="center"/>
    </xf>
    <xf numFmtId="0" fontId="6" fillId="0" borderId="18" xfId="0" applyFont="1" applyBorder="1"/>
    <xf numFmtId="6" fontId="6" fillId="0" borderId="18" xfId="0" applyNumberFormat="1" applyFont="1" applyBorder="1"/>
    <xf numFmtId="6" fontId="6" fillId="0" borderId="19" xfId="0" applyNumberFormat="1" applyFont="1" applyBorder="1"/>
    <xf numFmtId="166" fontId="7" fillId="3" borderId="20" xfId="0" applyNumberFormat="1" applyFont="1" applyFill="1" applyBorder="1" applyAlignment="1">
      <alignment horizontal="center"/>
    </xf>
    <xf numFmtId="166" fontId="7" fillId="3" borderId="21" xfId="0" applyNumberFormat="1" applyFont="1" applyFill="1" applyBorder="1" applyAlignment="1">
      <alignment horizontal="center"/>
    </xf>
    <xf numFmtId="166" fontId="8" fillId="0" borderId="22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95250</xdr:colOff>
      <xdr:row>0</xdr:row>
      <xdr:rowOff>0</xdr:rowOff>
    </xdr:from>
    <xdr:ext cx="1533525" cy="1085850"/>
    <xdr:pic>
      <xdr:nvPicPr>
        <xdr:cNvPr id="2" name="image1.png" title="Imagem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533525" cy="10858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EBA505"/>
    <outlinePr summaryBelow="0" summaryRight="0"/>
  </sheetPr>
  <dimension ref="A1:R31"/>
  <sheetViews>
    <sheetView tabSelected="1" workbookViewId="0" topLeftCell="E1">
      <selection activeCell="C5" sqref="C5:C8"/>
    </sheetView>
  </sheetViews>
  <sheetFormatPr defaultColWidth="12.57421875" defaultRowHeight="15.75" customHeight="1"/>
  <cols>
    <col min="1" max="1" width="2.28125" style="0" customWidth="1"/>
    <col min="2" max="2" width="22.8515625" style="0" customWidth="1"/>
    <col min="3" max="15" width="17.28125" style="0" customWidth="1"/>
    <col min="16" max="16" width="17.00390625" style="0" customWidth="1"/>
    <col min="18" max="18" width="3.57421875" style="0" customWidth="1"/>
  </cols>
  <sheetData>
    <row r="1" spans="1:18" ht="60" customHeight="1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"/>
      <c r="Q1" s="1"/>
      <c r="R1" s="1"/>
    </row>
    <row r="2" spans="1:18" ht="15">
      <c r="A2" s="1"/>
      <c r="B2" s="65" t="s">
        <v>0</v>
      </c>
      <c r="C2" s="52" t="s">
        <v>1</v>
      </c>
      <c r="D2" s="53"/>
      <c r="E2" s="53"/>
      <c r="F2" s="54" t="s">
        <v>2</v>
      </c>
      <c r="G2" s="53"/>
      <c r="H2" s="53"/>
      <c r="I2" s="55"/>
      <c r="J2" s="52" t="s">
        <v>3</v>
      </c>
      <c r="K2" s="53"/>
      <c r="L2" s="53"/>
      <c r="M2" s="55"/>
      <c r="N2" s="54" t="s">
        <v>4</v>
      </c>
      <c r="O2" s="55"/>
      <c r="P2" s="62" t="s">
        <v>5</v>
      </c>
      <c r="Q2" s="3"/>
      <c r="R2" s="1"/>
    </row>
    <row r="3" spans="1:18" ht="15">
      <c r="A3" s="1"/>
      <c r="B3" s="57"/>
      <c r="C3" s="4">
        <v>44152</v>
      </c>
      <c r="D3" s="5" t="s">
        <v>6</v>
      </c>
      <c r="E3" s="5" t="s">
        <v>7</v>
      </c>
      <c r="F3" s="6">
        <v>43837</v>
      </c>
      <c r="G3" s="6">
        <v>44057</v>
      </c>
      <c r="H3" s="7" t="s">
        <v>8</v>
      </c>
      <c r="I3" s="7" t="s">
        <v>9</v>
      </c>
      <c r="J3" s="4">
        <v>43837</v>
      </c>
      <c r="K3" s="4">
        <v>44057</v>
      </c>
      <c r="L3" s="5" t="s">
        <v>8</v>
      </c>
      <c r="M3" s="4" t="s">
        <v>9</v>
      </c>
      <c r="N3" s="7" t="s">
        <v>10</v>
      </c>
      <c r="O3" s="6">
        <v>43962</v>
      </c>
      <c r="P3" s="63"/>
      <c r="Q3" s="3"/>
      <c r="R3" s="1"/>
    </row>
    <row r="4" spans="1:18" ht="15">
      <c r="A4" s="1"/>
      <c r="B4" s="57"/>
      <c r="C4" s="8" t="s">
        <v>11</v>
      </c>
      <c r="D4" s="8" t="s">
        <v>12</v>
      </c>
      <c r="E4" s="8" t="s">
        <v>13</v>
      </c>
      <c r="F4" s="9" t="s">
        <v>14</v>
      </c>
      <c r="G4" s="9" t="s">
        <v>15</v>
      </c>
      <c r="H4" s="9" t="s">
        <v>16</v>
      </c>
      <c r="I4" s="9" t="s">
        <v>17</v>
      </c>
      <c r="J4" s="8" t="s">
        <v>18</v>
      </c>
      <c r="K4" s="8" t="s">
        <v>19</v>
      </c>
      <c r="L4" s="8" t="s">
        <v>20</v>
      </c>
      <c r="M4" s="8" t="s">
        <v>21</v>
      </c>
      <c r="N4" s="9" t="s">
        <v>22</v>
      </c>
      <c r="O4" s="9" t="s">
        <v>23</v>
      </c>
      <c r="P4" s="63"/>
      <c r="Q4" s="3"/>
      <c r="R4" s="1"/>
    </row>
    <row r="5" spans="1:18" ht="15">
      <c r="A5" s="10"/>
      <c r="B5" s="68" t="s">
        <v>24</v>
      </c>
      <c r="C5" s="72">
        <f aca="true" t="shared" si="0" ref="C5:P5">C18</f>
        <v>211000</v>
      </c>
      <c r="D5" s="72">
        <f t="shared" si="0"/>
        <v>1000</v>
      </c>
      <c r="E5" s="72">
        <f t="shared" si="0"/>
        <v>22000</v>
      </c>
      <c r="F5" s="72">
        <f t="shared" si="0"/>
        <v>1000</v>
      </c>
      <c r="G5" s="72">
        <f t="shared" si="0"/>
        <v>16000</v>
      </c>
      <c r="H5" s="72">
        <f t="shared" si="0"/>
        <v>500</v>
      </c>
      <c r="I5" s="72">
        <f t="shared" si="0"/>
        <v>25500</v>
      </c>
      <c r="J5" s="72">
        <f t="shared" si="0"/>
        <v>500</v>
      </c>
      <c r="K5" s="72">
        <f t="shared" si="0"/>
        <v>20500</v>
      </c>
      <c r="L5" s="72">
        <f t="shared" si="0"/>
        <v>500</v>
      </c>
      <c r="M5" s="72">
        <f t="shared" si="0"/>
        <v>500</v>
      </c>
      <c r="N5" s="72">
        <f t="shared" si="0"/>
        <v>500</v>
      </c>
      <c r="O5" s="72">
        <f t="shared" si="0"/>
        <v>500</v>
      </c>
      <c r="P5" s="13">
        <f t="shared" si="0"/>
        <v>300000</v>
      </c>
      <c r="Q5" s="3"/>
      <c r="R5" s="3"/>
    </row>
    <row r="6" spans="1:18" ht="15">
      <c r="A6" s="10"/>
      <c r="B6" s="68" t="s">
        <v>25</v>
      </c>
      <c r="C6" s="71">
        <f aca="true" t="shared" si="1" ref="C6:P6">C30</f>
        <v>11250</v>
      </c>
      <c r="D6" s="71">
        <f t="shared" si="1"/>
        <v>46750</v>
      </c>
      <c r="E6" s="71">
        <f t="shared" si="1"/>
        <v>8750</v>
      </c>
      <c r="F6" s="71">
        <f t="shared" si="1"/>
        <v>87250</v>
      </c>
      <c r="G6" s="71">
        <f t="shared" si="1"/>
        <v>8750</v>
      </c>
      <c r="H6" s="71">
        <f t="shared" si="1"/>
        <v>8750</v>
      </c>
      <c r="I6" s="71">
        <f t="shared" si="1"/>
        <v>30250</v>
      </c>
      <c r="J6" s="71">
        <f t="shared" si="1"/>
        <v>56250</v>
      </c>
      <c r="K6" s="71">
        <f t="shared" si="1"/>
        <v>1750</v>
      </c>
      <c r="L6" s="71">
        <f t="shared" si="1"/>
        <v>1750</v>
      </c>
      <c r="M6" s="71">
        <f t="shared" si="1"/>
        <v>1750</v>
      </c>
      <c r="N6" s="71">
        <f t="shared" si="1"/>
        <v>33750</v>
      </c>
      <c r="O6" s="71">
        <f t="shared" si="1"/>
        <v>1000</v>
      </c>
      <c r="P6" s="13">
        <f t="shared" si="1"/>
        <v>298000</v>
      </c>
      <c r="Q6" s="3"/>
      <c r="R6" s="3"/>
    </row>
    <row r="7" spans="1:18" ht="15">
      <c r="A7" s="14"/>
      <c r="B7" s="69" t="s">
        <v>26</v>
      </c>
      <c r="C7" s="71">
        <f aca="true" t="shared" si="2" ref="C7:O7">C5-C6</f>
        <v>199750</v>
      </c>
      <c r="D7" s="71">
        <f t="shared" si="2"/>
        <v>-45750</v>
      </c>
      <c r="E7" s="71">
        <f t="shared" si="2"/>
        <v>13250</v>
      </c>
      <c r="F7" s="71">
        <f t="shared" si="2"/>
        <v>-86250</v>
      </c>
      <c r="G7" s="71">
        <f t="shared" si="2"/>
        <v>7250</v>
      </c>
      <c r="H7" s="71">
        <f t="shared" si="2"/>
        <v>-8250</v>
      </c>
      <c r="I7" s="71">
        <f t="shared" si="2"/>
        <v>-4750</v>
      </c>
      <c r="J7" s="71">
        <f t="shared" si="2"/>
        <v>-55750</v>
      </c>
      <c r="K7" s="71">
        <f t="shared" si="2"/>
        <v>18750</v>
      </c>
      <c r="L7" s="71">
        <f t="shared" si="2"/>
        <v>-1250</v>
      </c>
      <c r="M7" s="71">
        <f t="shared" si="2"/>
        <v>-1250</v>
      </c>
      <c r="N7" s="71">
        <f t="shared" si="2"/>
        <v>-33250</v>
      </c>
      <c r="O7" s="71">
        <f t="shared" si="2"/>
        <v>-500</v>
      </c>
      <c r="P7" s="13" t="s">
        <v>27</v>
      </c>
      <c r="Q7" s="15"/>
      <c r="R7" s="15"/>
    </row>
    <row r="8" spans="1:18" ht="15">
      <c r="A8" s="14"/>
      <c r="B8" s="70" t="s">
        <v>28</v>
      </c>
      <c r="C8" s="73">
        <f>C5-C6</f>
        <v>199750</v>
      </c>
      <c r="D8" s="73">
        <f aca="true" t="shared" si="3" ref="D8:O8">C8+D5-D6</f>
        <v>154000</v>
      </c>
      <c r="E8" s="73">
        <f t="shared" si="3"/>
        <v>167250</v>
      </c>
      <c r="F8" s="73">
        <f t="shared" si="3"/>
        <v>81000</v>
      </c>
      <c r="G8" s="73">
        <f t="shared" si="3"/>
        <v>88250</v>
      </c>
      <c r="H8" s="73">
        <f t="shared" si="3"/>
        <v>80000</v>
      </c>
      <c r="I8" s="73">
        <f t="shared" si="3"/>
        <v>75250</v>
      </c>
      <c r="J8" s="73">
        <f t="shared" si="3"/>
        <v>19500</v>
      </c>
      <c r="K8" s="73">
        <f t="shared" si="3"/>
        <v>38250</v>
      </c>
      <c r="L8" s="73">
        <f t="shared" si="3"/>
        <v>37000</v>
      </c>
      <c r="M8" s="73">
        <f t="shared" si="3"/>
        <v>35750</v>
      </c>
      <c r="N8" s="73">
        <f t="shared" si="3"/>
        <v>2500</v>
      </c>
      <c r="O8" s="73">
        <f t="shared" si="3"/>
        <v>2000</v>
      </c>
      <c r="P8" s="16">
        <f>P5-P6</f>
        <v>2000</v>
      </c>
      <c r="Q8" s="17"/>
      <c r="R8" s="18"/>
    </row>
    <row r="9" spans="1:18" ht="24" customHeight="1">
      <c r="A9" s="19"/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19"/>
      <c r="Q9" s="19"/>
      <c r="R9" s="19"/>
    </row>
    <row r="10" spans="1:18" ht="15">
      <c r="A10" s="1"/>
      <c r="B10" s="66" t="s">
        <v>24</v>
      </c>
      <c r="C10" s="52" t="s">
        <v>1</v>
      </c>
      <c r="D10" s="53"/>
      <c r="E10" s="53"/>
      <c r="F10" s="54" t="s">
        <v>2</v>
      </c>
      <c r="G10" s="53"/>
      <c r="H10" s="53"/>
      <c r="I10" s="55"/>
      <c r="J10" s="52" t="s">
        <v>3</v>
      </c>
      <c r="K10" s="53"/>
      <c r="L10" s="53"/>
      <c r="M10" s="55"/>
      <c r="N10" s="54" t="s">
        <v>4</v>
      </c>
      <c r="O10" s="55"/>
      <c r="P10" s="58" t="s">
        <v>5</v>
      </c>
      <c r="Q10" s="60" t="s">
        <v>29</v>
      </c>
      <c r="R10" s="1"/>
    </row>
    <row r="11" spans="1:18" ht="12.75">
      <c r="A11" s="1"/>
      <c r="B11" s="57"/>
      <c r="C11" s="4">
        <v>44152</v>
      </c>
      <c r="D11" s="5" t="s">
        <v>6</v>
      </c>
      <c r="E11" s="5" t="s">
        <v>7</v>
      </c>
      <c r="F11" s="6">
        <v>43837</v>
      </c>
      <c r="G11" s="6">
        <v>44057</v>
      </c>
      <c r="H11" s="7" t="s">
        <v>8</v>
      </c>
      <c r="I11" s="7" t="s">
        <v>9</v>
      </c>
      <c r="J11" s="4">
        <v>43837</v>
      </c>
      <c r="K11" s="4">
        <v>44057</v>
      </c>
      <c r="L11" s="5" t="s">
        <v>8</v>
      </c>
      <c r="M11" s="4" t="s">
        <v>9</v>
      </c>
      <c r="N11" s="7" t="s">
        <v>10</v>
      </c>
      <c r="O11" s="6">
        <v>43962</v>
      </c>
      <c r="P11" s="59"/>
      <c r="Q11" s="61"/>
      <c r="R11" s="1"/>
    </row>
    <row r="12" spans="1:18" ht="12.75">
      <c r="A12" s="21"/>
      <c r="B12" s="22" t="s">
        <v>30</v>
      </c>
      <c r="C12" s="8" t="s">
        <v>11</v>
      </c>
      <c r="D12" s="8" t="s">
        <v>12</v>
      </c>
      <c r="E12" s="4" t="s">
        <v>13</v>
      </c>
      <c r="F12" s="9" t="s">
        <v>14</v>
      </c>
      <c r="G12" s="9" t="s">
        <v>15</v>
      </c>
      <c r="H12" s="9" t="s">
        <v>16</v>
      </c>
      <c r="I12" s="9" t="s">
        <v>17</v>
      </c>
      <c r="J12" s="8" t="s">
        <v>18</v>
      </c>
      <c r="K12" s="8" t="s">
        <v>19</v>
      </c>
      <c r="L12" s="8" t="s">
        <v>20</v>
      </c>
      <c r="M12" s="8" t="s">
        <v>21</v>
      </c>
      <c r="N12" s="9" t="s">
        <v>22</v>
      </c>
      <c r="O12" s="9" t="s">
        <v>23</v>
      </c>
      <c r="P12" s="59"/>
      <c r="Q12" s="61"/>
      <c r="R12" s="1"/>
    </row>
    <row r="13" spans="1:18" ht="15">
      <c r="A13" s="10"/>
      <c r="B13" s="11" t="s">
        <v>31</v>
      </c>
      <c r="C13" s="12">
        <f>'Ingressos - detalhe'!B4</f>
        <v>150000</v>
      </c>
      <c r="D13" s="12">
        <f>'Ingressos - detalhe'!C4</f>
        <v>0</v>
      </c>
      <c r="E13" s="67">
        <f>'Ingressos - detalhe'!D4</f>
        <v>0</v>
      </c>
      <c r="F13" s="12">
        <f>'Ingressos - detalhe'!E4</f>
        <v>0</v>
      </c>
      <c r="G13" s="12">
        <f>'Ingressos - detalhe'!F4</f>
        <v>0</v>
      </c>
      <c r="H13" s="12">
        <f>'Ingressos - detalhe'!G4</f>
        <v>0</v>
      </c>
      <c r="I13" s="12">
        <f>'Ingressos - detalhe'!H4</f>
        <v>0</v>
      </c>
      <c r="J13" s="12">
        <f>'Ingressos - detalhe'!I4</f>
        <v>0</v>
      </c>
      <c r="K13" s="12">
        <f>'Ingressos - detalhe'!J4</f>
        <v>0</v>
      </c>
      <c r="L13" s="12">
        <f>'Ingressos - detalhe'!K4</f>
        <v>0</v>
      </c>
      <c r="M13" s="12">
        <f>'Ingressos - detalhe'!L4</f>
        <v>0</v>
      </c>
      <c r="N13" s="12">
        <f>'Ingressos - detalhe'!M4</f>
        <v>0</v>
      </c>
      <c r="O13" s="12">
        <f>'Ingressos - detalhe'!N4</f>
        <v>0</v>
      </c>
      <c r="P13" s="23">
        <f aca="true" t="shared" si="4" ref="P13:P17">SUM(C13:O13)</f>
        <v>150000</v>
      </c>
      <c r="Q13" s="24">
        <f aca="true" t="shared" si="5" ref="Q13:Q18">P13/$P$18</f>
        <v>0.5</v>
      </c>
      <c r="R13" s="25"/>
    </row>
    <row r="14" spans="1:18" ht="15">
      <c r="A14" s="10"/>
      <c r="B14" s="11" t="s">
        <v>32</v>
      </c>
      <c r="C14" s="12">
        <f>'Ingressos - detalhe'!B8</f>
        <v>0</v>
      </c>
      <c r="D14" s="12">
        <f>'Ingressos - detalhe'!C8</f>
        <v>0</v>
      </c>
      <c r="E14" s="12">
        <f>'Ingressos - detalhe'!D8</f>
        <v>0</v>
      </c>
      <c r="F14" s="12">
        <f>'Ingressos - detalhe'!E8</f>
        <v>0</v>
      </c>
      <c r="G14" s="12">
        <f>'Ingressos - detalhe'!F8</f>
        <v>0</v>
      </c>
      <c r="H14" s="12">
        <f>'Ingressos - detalhe'!G8</f>
        <v>0</v>
      </c>
      <c r="I14" s="12">
        <f>'Ingressos - detalhe'!H8</f>
        <v>0</v>
      </c>
      <c r="J14" s="12">
        <f>'Ingressos - detalhe'!I8</f>
        <v>0</v>
      </c>
      <c r="K14" s="12">
        <f>'Ingressos - detalhe'!J8</f>
        <v>0</v>
      </c>
      <c r="L14" s="12">
        <f>'Ingressos - detalhe'!K8</f>
        <v>0</v>
      </c>
      <c r="M14" s="12">
        <f>'Ingressos - detalhe'!L8</f>
        <v>0</v>
      </c>
      <c r="N14" s="12">
        <f>'Ingressos - detalhe'!M8</f>
        <v>0</v>
      </c>
      <c r="O14" s="12">
        <f>'Ingressos - detalhe'!N8</f>
        <v>0</v>
      </c>
      <c r="P14" s="23">
        <f t="shared" si="4"/>
        <v>0</v>
      </c>
      <c r="Q14" s="24">
        <f t="shared" si="5"/>
        <v>0</v>
      </c>
      <c r="R14" s="25"/>
    </row>
    <row r="15" spans="1:18" ht="15">
      <c r="A15" s="10"/>
      <c r="B15" s="11" t="s">
        <v>33</v>
      </c>
      <c r="C15" s="12">
        <f>'Ingressos - detalhe'!B13</f>
        <v>56000</v>
      </c>
      <c r="D15" s="12">
        <f>'Ingressos - detalhe'!C13</f>
        <v>1000</v>
      </c>
      <c r="E15" s="12">
        <f>'Ingressos - detalhe'!D13</f>
        <v>6000</v>
      </c>
      <c r="F15" s="12">
        <f>'Ingressos - detalhe'!E13</f>
        <v>1000</v>
      </c>
      <c r="G15" s="12">
        <f>'Ingressos - detalhe'!F13</f>
        <v>6000</v>
      </c>
      <c r="H15" s="12">
        <f>'Ingressos - detalhe'!G13</f>
        <v>500</v>
      </c>
      <c r="I15" s="12">
        <f>'Ingressos - detalhe'!H13</f>
        <v>25500</v>
      </c>
      <c r="J15" s="12">
        <f>'Ingressos - detalhe'!I13</f>
        <v>500</v>
      </c>
      <c r="K15" s="12">
        <f>'Ingressos - detalhe'!J13</f>
        <v>20500</v>
      </c>
      <c r="L15" s="12">
        <f>'Ingressos - detalhe'!K13</f>
        <v>500</v>
      </c>
      <c r="M15" s="12">
        <f>'Ingressos - detalhe'!L13</f>
        <v>500</v>
      </c>
      <c r="N15" s="12">
        <f>'Ingressos - detalhe'!M13</f>
        <v>500</v>
      </c>
      <c r="O15" s="12">
        <f>'Ingressos - detalhe'!N13</f>
        <v>500</v>
      </c>
      <c r="P15" s="23">
        <f t="shared" si="4"/>
        <v>119000</v>
      </c>
      <c r="Q15" s="24">
        <f t="shared" si="5"/>
        <v>0.39666666666666667</v>
      </c>
      <c r="R15" s="25"/>
    </row>
    <row r="16" spans="1:18" ht="15">
      <c r="A16" s="10"/>
      <c r="B16" s="11" t="s">
        <v>34</v>
      </c>
      <c r="C16" s="12">
        <f>'Ingressos - detalhe'!B18</f>
        <v>5000</v>
      </c>
      <c r="D16" s="12">
        <f>'Ingressos - detalhe'!C18</f>
        <v>0</v>
      </c>
      <c r="E16" s="12">
        <f>'Ingressos - detalhe'!D18</f>
        <v>16000</v>
      </c>
      <c r="F16" s="12">
        <f>'Ingressos - detalhe'!E18</f>
        <v>0</v>
      </c>
      <c r="G16" s="12">
        <f>'Ingressos - detalhe'!F18</f>
        <v>10000</v>
      </c>
      <c r="H16" s="12">
        <f>'Ingressos - detalhe'!G18</f>
        <v>0</v>
      </c>
      <c r="I16" s="12">
        <f>'Ingressos - detalhe'!H18</f>
        <v>0</v>
      </c>
      <c r="J16" s="12">
        <f>'Ingressos - detalhe'!I18</f>
        <v>0</v>
      </c>
      <c r="K16" s="12">
        <f>'Ingressos - detalhe'!J18</f>
        <v>0</v>
      </c>
      <c r="L16" s="12">
        <f>'Ingressos - detalhe'!K18</f>
        <v>0</v>
      </c>
      <c r="M16" s="12">
        <f>'Ingressos - detalhe'!L18</f>
        <v>0</v>
      </c>
      <c r="N16" s="12">
        <f>'Ingressos - detalhe'!M18</f>
        <v>0</v>
      </c>
      <c r="O16" s="12">
        <f>'Ingressos - detalhe'!N18</f>
        <v>0</v>
      </c>
      <c r="P16" s="23">
        <f t="shared" si="4"/>
        <v>31000</v>
      </c>
      <c r="Q16" s="24">
        <f t="shared" si="5"/>
        <v>0.10333333333333333</v>
      </c>
      <c r="R16" s="25"/>
    </row>
    <row r="17" spans="1:18" ht="15">
      <c r="A17" s="10"/>
      <c r="B17" s="11"/>
      <c r="C17" s="12">
        <f>'Ingressos - detalhe'!B23</f>
        <v>0</v>
      </c>
      <c r="D17" s="12">
        <f>'Ingressos - detalhe'!C23</f>
        <v>0</v>
      </c>
      <c r="E17" s="12">
        <f>'Ingressos - detalhe'!D23</f>
        <v>0</v>
      </c>
      <c r="F17" s="12">
        <f>'Ingressos - detalhe'!E23</f>
        <v>0</v>
      </c>
      <c r="G17" s="12">
        <f>'Ingressos - detalhe'!F23</f>
        <v>0</v>
      </c>
      <c r="H17" s="12">
        <f>'Ingressos - detalhe'!G23</f>
        <v>0</v>
      </c>
      <c r="I17" s="12">
        <f>'Ingressos - detalhe'!H23</f>
        <v>0</v>
      </c>
      <c r="J17" s="12">
        <f>'Ingressos - detalhe'!I23</f>
        <v>0</v>
      </c>
      <c r="K17" s="12">
        <f>'Ingressos - detalhe'!J23</f>
        <v>0</v>
      </c>
      <c r="L17" s="12">
        <f>'Ingressos - detalhe'!K23</f>
        <v>0</v>
      </c>
      <c r="M17" s="12">
        <f>'Ingressos - detalhe'!L23</f>
        <v>0</v>
      </c>
      <c r="N17" s="12">
        <f>'Ingressos - detalhe'!M23</f>
        <v>0</v>
      </c>
      <c r="O17" s="12">
        <f>'Ingressos - detalhe'!N23</f>
        <v>0</v>
      </c>
      <c r="P17" s="23">
        <f t="shared" si="4"/>
        <v>0</v>
      </c>
      <c r="Q17" s="24">
        <f t="shared" si="5"/>
        <v>0</v>
      </c>
      <c r="R17" s="25"/>
    </row>
    <row r="18" spans="1:18" ht="15">
      <c r="A18" s="10"/>
      <c r="B18" s="26" t="s">
        <v>5</v>
      </c>
      <c r="C18" s="27">
        <f aca="true" t="shared" si="6" ref="C18:P18">SUM(C13:C17)</f>
        <v>211000</v>
      </c>
      <c r="D18" s="27">
        <f t="shared" si="6"/>
        <v>1000</v>
      </c>
      <c r="E18" s="27">
        <f t="shared" si="6"/>
        <v>22000</v>
      </c>
      <c r="F18" s="27">
        <f t="shared" si="6"/>
        <v>1000</v>
      </c>
      <c r="G18" s="27">
        <f t="shared" si="6"/>
        <v>16000</v>
      </c>
      <c r="H18" s="27">
        <f t="shared" si="6"/>
        <v>500</v>
      </c>
      <c r="I18" s="27">
        <f t="shared" si="6"/>
        <v>25500</v>
      </c>
      <c r="J18" s="27">
        <f t="shared" si="6"/>
        <v>500</v>
      </c>
      <c r="K18" s="27">
        <f t="shared" si="6"/>
        <v>20500</v>
      </c>
      <c r="L18" s="27">
        <f t="shared" si="6"/>
        <v>500</v>
      </c>
      <c r="M18" s="27">
        <f t="shared" si="6"/>
        <v>500</v>
      </c>
      <c r="N18" s="27">
        <f t="shared" si="6"/>
        <v>500</v>
      </c>
      <c r="O18" s="27">
        <f t="shared" si="6"/>
        <v>500</v>
      </c>
      <c r="P18" s="28">
        <f t="shared" si="6"/>
        <v>300000</v>
      </c>
      <c r="Q18" s="29">
        <f t="shared" si="5"/>
        <v>1</v>
      </c>
      <c r="R18" s="25"/>
    </row>
    <row r="19" spans="1:18" ht="12.75">
      <c r="A19" s="19"/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19"/>
      <c r="Q19" s="19"/>
      <c r="R19" s="19"/>
    </row>
    <row r="20" spans="1:18" ht="15">
      <c r="A20" s="1"/>
      <c r="B20" s="56" t="s">
        <v>25</v>
      </c>
      <c r="C20" s="52" t="s">
        <v>1</v>
      </c>
      <c r="D20" s="53"/>
      <c r="E20" s="53"/>
      <c r="F20" s="54" t="s">
        <v>2</v>
      </c>
      <c r="G20" s="53"/>
      <c r="H20" s="53"/>
      <c r="I20" s="55"/>
      <c r="J20" s="52" t="s">
        <v>3</v>
      </c>
      <c r="K20" s="53"/>
      <c r="L20" s="53"/>
      <c r="M20" s="55"/>
      <c r="N20" s="54" t="s">
        <v>4</v>
      </c>
      <c r="O20" s="55"/>
      <c r="P20" s="62" t="s">
        <v>5</v>
      </c>
      <c r="Q20" s="64" t="s">
        <v>29</v>
      </c>
      <c r="R20" s="1"/>
    </row>
    <row r="21" spans="1:18" ht="12.75">
      <c r="A21" s="1"/>
      <c r="B21" s="57"/>
      <c r="C21" s="4">
        <v>44152</v>
      </c>
      <c r="D21" s="5" t="s">
        <v>6</v>
      </c>
      <c r="E21" s="5" t="s">
        <v>7</v>
      </c>
      <c r="F21" s="6">
        <v>43837</v>
      </c>
      <c r="G21" s="6">
        <v>44057</v>
      </c>
      <c r="H21" s="7" t="s">
        <v>8</v>
      </c>
      <c r="I21" s="7" t="s">
        <v>9</v>
      </c>
      <c r="J21" s="4">
        <v>43837</v>
      </c>
      <c r="K21" s="4">
        <v>44057</v>
      </c>
      <c r="L21" s="5" t="s">
        <v>8</v>
      </c>
      <c r="M21" s="4" t="s">
        <v>9</v>
      </c>
      <c r="N21" s="7" t="s">
        <v>10</v>
      </c>
      <c r="O21" s="6">
        <v>43962</v>
      </c>
      <c r="P21" s="63"/>
      <c r="Q21" s="61"/>
      <c r="R21" s="1"/>
    </row>
    <row r="22" spans="1:18" ht="12.75">
      <c r="A22" s="21"/>
      <c r="B22" s="22" t="s">
        <v>30</v>
      </c>
      <c r="C22" s="8" t="s">
        <v>11</v>
      </c>
      <c r="D22" s="8" t="s">
        <v>12</v>
      </c>
      <c r="E22" s="8" t="s">
        <v>13</v>
      </c>
      <c r="F22" s="9" t="s">
        <v>14</v>
      </c>
      <c r="G22" s="9" t="s">
        <v>15</v>
      </c>
      <c r="H22" s="9" t="s">
        <v>16</v>
      </c>
      <c r="I22" s="9" t="s">
        <v>17</v>
      </c>
      <c r="J22" s="8" t="s">
        <v>18</v>
      </c>
      <c r="K22" s="8" t="s">
        <v>19</v>
      </c>
      <c r="L22" s="8" t="s">
        <v>20</v>
      </c>
      <c r="M22" s="8" t="s">
        <v>21</v>
      </c>
      <c r="N22" s="9" t="s">
        <v>22</v>
      </c>
      <c r="O22" s="9" t="s">
        <v>23</v>
      </c>
      <c r="P22" s="63"/>
      <c r="Q22" s="61"/>
      <c r="R22" s="1"/>
    </row>
    <row r="23" spans="1:18" ht="15">
      <c r="A23" s="10"/>
      <c r="B23" s="11" t="s">
        <v>35</v>
      </c>
      <c r="C23" s="12">
        <f>'Gastos - detalhe'!B4</f>
        <v>0</v>
      </c>
      <c r="D23" s="12">
        <f>'Gastos - detalhe'!C4</f>
        <v>34000</v>
      </c>
      <c r="E23" s="12">
        <f>'Gastos - detalhe'!D4</f>
        <v>0</v>
      </c>
      <c r="F23" s="12">
        <f>'Gastos - detalhe'!E4</f>
        <v>32000</v>
      </c>
      <c r="G23" s="12">
        <f>'Gastos - detalhe'!F4</f>
        <v>0</v>
      </c>
      <c r="H23" s="12">
        <f>'Gastos - detalhe'!G4</f>
        <v>0</v>
      </c>
      <c r="I23" s="12">
        <f>'Gastos - detalhe'!H4</f>
        <v>0</v>
      </c>
      <c r="J23" s="12">
        <f>'Gastos - detalhe'!I4</f>
        <v>32000</v>
      </c>
      <c r="K23" s="12">
        <f>'Gastos - detalhe'!J4</f>
        <v>0</v>
      </c>
      <c r="L23" s="12">
        <f>'Gastos - detalhe'!K4</f>
        <v>0</v>
      </c>
      <c r="M23" s="12">
        <f>'Gastos - detalhe'!L4</f>
        <v>0</v>
      </c>
      <c r="N23" s="12">
        <f>'Gastos - detalhe'!M4</f>
        <v>32000</v>
      </c>
      <c r="O23" s="12">
        <f>'Gastos - detalhe'!N4</f>
        <v>0</v>
      </c>
      <c r="P23" s="30">
        <f aca="true" t="shared" si="7" ref="P23:P29">SUM(C23:O23)</f>
        <v>130000</v>
      </c>
      <c r="Q23" s="24">
        <f aca="true" t="shared" si="8" ref="Q23:Q30">P23/$P$30</f>
        <v>0.436241610738255</v>
      </c>
      <c r="R23" s="25"/>
    </row>
    <row r="24" spans="1:18" ht="15">
      <c r="A24" s="10"/>
      <c r="B24" s="11" t="s">
        <v>36</v>
      </c>
      <c r="C24" s="12">
        <f>'Gastos - detalhe'!B11</f>
        <v>5000</v>
      </c>
      <c r="D24" s="12">
        <f>'Gastos - detalhe'!C11</f>
        <v>9000</v>
      </c>
      <c r="E24" s="12">
        <f>'Gastos - detalhe'!D11</f>
        <v>5000</v>
      </c>
      <c r="F24" s="12">
        <f>'Gastos - detalhe'!E11</f>
        <v>29000</v>
      </c>
      <c r="G24" s="12">
        <f>'Gastos - detalhe'!F11</f>
        <v>5000</v>
      </c>
      <c r="H24" s="12">
        <f>'Gastos - detalhe'!G11</f>
        <v>5000</v>
      </c>
      <c r="I24" s="12">
        <f>'Gastos - detalhe'!H11</f>
        <v>25000</v>
      </c>
      <c r="J24" s="12">
        <f>'Gastos - detalhe'!I11</f>
        <v>9000</v>
      </c>
      <c r="K24" s="12">
        <f>'Gastos - detalhe'!J11</f>
        <v>0</v>
      </c>
      <c r="L24" s="12">
        <f>'Gastos - detalhe'!K11</f>
        <v>0</v>
      </c>
      <c r="M24" s="12">
        <f>'Gastos - detalhe'!L11</f>
        <v>0</v>
      </c>
      <c r="N24" s="12">
        <f>'Gastos - detalhe'!M11</f>
        <v>0</v>
      </c>
      <c r="O24" s="12">
        <f>'Gastos - detalhe'!N11</f>
        <v>0</v>
      </c>
      <c r="P24" s="30">
        <f t="shared" si="7"/>
        <v>92000</v>
      </c>
      <c r="Q24" s="24">
        <f t="shared" si="8"/>
        <v>0.3087248322147651</v>
      </c>
      <c r="R24" s="25"/>
    </row>
    <row r="25" spans="1:18" ht="15">
      <c r="A25" s="10"/>
      <c r="B25" s="11" t="s">
        <v>37</v>
      </c>
      <c r="C25" s="12">
        <f>'Gastos - detalhe'!B17</f>
        <v>3250</v>
      </c>
      <c r="D25" s="12">
        <f>'Gastos - detalhe'!C17</f>
        <v>750</v>
      </c>
      <c r="E25" s="12">
        <f>'Gastos - detalhe'!D17</f>
        <v>750</v>
      </c>
      <c r="F25" s="12">
        <f>'Gastos - detalhe'!E17</f>
        <v>3250</v>
      </c>
      <c r="G25" s="12">
        <f>'Gastos - detalhe'!F17</f>
        <v>750</v>
      </c>
      <c r="H25" s="12">
        <f>'Gastos - detalhe'!G17</f>
        <v>750</v>
      </c>
      <c r="I25" s="12">
        <f>'Gastos - detalhe'!H17</f>
        <v>2250</v>
      </c>
      <c r="J25" s="12">
        <f>'Gastos - detalhe'!I17</f>
        <v>2250</v>
      </c>
      <c r="K25" s="12">
        <f>'Gastos - detalhe'!J17</f>
        <v>750</v>
      </c>
      <c r="L25" s="12">
        <f>'Gastos - detalhe'!K17</f>
        <v>750</v>
      </c>
      <c r="M25" s="12">
        <f>'Gastos - detalhe'!L17</f>
        <v>750</v>
      </c>
      <c r="N25" s="12">
        <f>'Gastos - detalhe'!M17</f>
        <v>750</v>
      </c>
      <c r="O25" s="12">
        <f>'Gastos - detalhe'!N17</f>
        <v>0</v>
      </c>
      <c r="P25" s="30">
        <f t="shared" si="7"/>
        <v>17000</v>
      </c>
      <c r="Q25" s="24">
        <f t="shared" si="8"/>
        <v>0.05704697986577181</v>
      </c>
      <c r="R25" s="25"/>
    </row>
    <row r="26" spans="1:18" ht="15">
      <c r="A26" s="10"/>
      <c r="B26" s="11" t="s">
        <v>38</v>
      </c>
      <c r="C26" s="12">
        <f>'Gastos - detalhe'!B22</f>
        <v>2000</v>
      </c>
      <c r="D26" s="12">
        <f>'Gastos - detalhe'!C22</f>
        <v>2000</v>
      </c>
      <c r="E26" s="12">
        <f>'Gastos - detalhe'!D22</f>
        <v>2000</v>
      </c>
      <c r="F26" s="12">
        <f>'Gastos - detalhe'!E22</f>
        <v>2000</v>
      </c>
      <c r="G26" s="12">
        <f>'Gastos - detalhe'!F22</f>
        <v>2000</v>
      </c>
      <c r="H26" s="12">
        <f>'Gastos - detalhe'!G22</f>
        <v>2000</v>
      </c>
      <c r="I26" s="12">
        <f>'Gastos - detalhe'!H22</f>
        <v>2000</v>
      </c>
      <c r="J26" s="12">
        <f>'Gastos - detalhe'!I22</f>
        <v>2000</v>
      </c>
      <c r="K26" s="12">
        <f>'Gastos - detalhe'!J22</f>
        <v>0</v>
      </c>
      <c r="L26" s="12">
        <f>'Gastos - detalhe'!K22</f>
        <v>0</v>
      </c>
      <c r="M26" s="12">
        <f>'Gastos - detalhe'!L22</f>
        <v>0</v>
      </c>
      <c r="N26" s="12">
        <f>'Gastos - detalhe'!M22</f>
        <v>0</v>
      </c>
      <c r="O26" s="12">
        <f>'Gastos - detalhe'!N22</f>
        <v>0</v>
      </c>
      <c r="P26" s="30">
        <f t="shared" si="7"/>
        <v>16000</v>
      </c>
      <c r="Q26" s="24">
        <f t="shared" si="8"/>
        <v>0.053691275167785234</v>
      </c>
      <c r="R26" s="25"/>
    </row>
    <row r="27" spans="1:18" ht="15">
      <c r="A27" s="10"/>
      <c r="B27" s="11" t="s">
        <v>39</v>
      </c>
      <c r="C27" s="12">
        <f>'Gastos - detalhe'!B27</f>
        <v>0</v>
      </c>
      <c r="D27" s="12">
        <f>'Gastos - detalhe'!C27</f>
        <v>0</v>
      </c>
      <c r="E27" s="12">
        <f>'Gastos - detalhe'!D27</f>
        <v>0</v>
      </c>
      <c r="F27" s="12">
        <f>'Gastos - detalhe'!E27</f>
        <v>20000</v>
      </c>
      <c r="G27" s="12">
        <f>'Gastos - detalhe'!F27</f>
        <v>0</v>
      </c>
      <c r="H27" s="12">
        <f>'Gastos - detalhe'!G27</f>
        <v>0</v>
      </c>
      <c r="I27" s="12">
        <f>'Gastos - detalhe'!H27</f>
        <v>0</v>
      </c>
      <c r="J27" s="12">
        <f>'Gastos - detalhe'!I27</f>
        <v>10000</v>
      </c>
      <c r="K27" s="12">
        <f>'Gastos - detalhe'!J27</f>
        <v>0</v>
      </c>
      <c r="L27" s="12">
        <f>'Gastos - detalhe'!K27</f>
        <v>0</v>
      </c>
      <c r="M27" s="12">
        <f>'Gastos - detalhe'!L27</f>
        <v>0</v>
      </c>
      <c r="N27" s="12">
        <f>'Gastos - detalhe'!M27</f>
        <v>0</v>
      </c>
      <c r="O27" s="12">
        <f>'Gastos - detalhe'!N27</f>
        <v>0</v>
      </c>
      <c r="P27" s="30">
        <f t="shared" si="7"/>
        <v>30000</v>
      </c>
      <c r="Q27" s="24">
        <f t="shared" si="8"/>
        <v>0.10067114093959731</v>
      </c>
      <c r="R27" s="25"/>
    </row>
    <row r="28" spans="1:18" ht="15">
      <c r="A28" s="10"/>
      <c r="B28" s="11" t="s">
        <v>40</v>
      </c>
      <c r="C28" s="12">
        <f>'Gastos - detalhe'!B36</f>
        <v>0</v>
      </c>
      <c r="D28" s="12">
        <f>'Gastos - detalhe'!C36</f>
        <v>0</v>
      </c>
      <c r="E28" s="12">
        <f>'Gastos - detalhe'!D36</f>
        <v>0</v>
      </c>
      <c r="F28" s="12">
        <f>'Gastos - detalhe'!E36</f>
        <v>0</v>
      </c>
      <c r="G28" s="12">
        <f>'Gastos - detalhe'!F36</f>
        <v>0</v>
      </c>
      <c r="H28" s="12">
        <f>'Gastos - detalhe'!G36</f>
        <v>0</v>
      </c>
      <c r="I28" s="12">
        <f>'Gastos - detalhe'!H36</f>
        <v>0</v>
      </c>
      <c r="J28" s="12">
        <f>'Gastos - detalhe'!I36</f>
        <v>0</v>
      </c>
      <c r="K28" s="12">
        <f>'Gastos - detalhe'!J36</f>
        <v>0</v>
      </c>
      <c r="L28" s="12">
        <f>'Gastos - detalhe'!K36</f>
        <v>0</v>
      </c>
      <c r="M28" s="12">
        <f>'Gastos - detalhe'!L36</f>
        <v>0</v>
      </c>
      <c r="N28" s="12">
        <f>'Gastos - detalhe'!M36</f>
        <v>0</v>
      </c>
      <c r="O28" s="12">
        <f>'Gastos - detalhe'!N36</f>
        <v>0</v>
      </c>
      <c r="P28" s="30">
        <f t="shared" si="7"/>
        <v>0</v>
      </c>
      <c r="Q28" s="24">
        <f t="shared" si="8"/>
        <v>0</v>
      </c>
      <c r="R28" s="25"/>
    </row>
    <row r="29" spans="1:18" ht="15">
      <c r="A29" s="10"/>
      <c r="B29" s="11" t="s">
        <v>41</v>
      </c>
      <c r="C29" s="12">
        <f>'Gastos - detalhe'!B40</f>
        <v>1000</v>
      </c>
      <c r="D29" s="12">
        <f>'Gastos - detalhe'!C40</f>
        <v>1000</v>
      </c>
      <c r="E29" s="12">
        <f>'Gastos - detalhe'!D40</f>
        <v>1000</v>
      </c>
      <c r="F29" s="12">
        <f>'Gastos - detalhe'!E40</f>
        <v>1000</v>
      </c>
      <c r="G29" s="12">
        <f>'Gastos - detalhe'!F40</f>
        <v>1000</v>
      </c>
      <c r="H29" s="12">
        <f>'Gastos - detalhe'!G40</f>
        <v>1000</v>
      </c>
      <c r="I29" s="12">
        <f>'Gastos - detalhe'!H40</f>
        <v>1000</v>
      </c>
      <c r="J29" s="12">
        <f>'Gastos - detalhe'!I40</f>
        <v>1000</v>
      </c>
      <c r="K29" s="12">
        <f>'Gastos - detalhe'!J40</f>
        <v>1000</v>
      </c>
      <c r="L29" s="12">
        <f>'Gastos - detalhe'!K40</f>
        <v>1000</v>
      </c>
      <c r="M29" s="12">
        <f>'Gastos - detalhe'!L40</f>
        <v>1000</v>
      </c>
      <c r="N29" s="12">
        <f>'Gastos - detalhe'!M40</f>
        <v>1000</v>
      </c>
      <c r="O29" s="12">
        <f>'Gastos - detalhe'!N40</f>
        <v>1000</v>
      </c>
      <c r="P29" s="30">
        <f t="shared" si="7"/>
        <v>13000</v>
      </c>
      <c r="Q29" s="24">
        <f t="shared" si="8"/>
        <v>0.0436241610738255</v>
      </c>
      <c r="R29" s="25"/>
    </row>
    <row r="30" spans="1:18" ht="15">
      <c r="A30" s="10"/>
      <c r="B30" s="26" t="s">
        <v>5</v>
      </c>
      <c r="C30" s="27">
        <f aca="true" t="shared" si="9" ref="C30:P30">SUM(C23:C29)</f>
        <v>11250</v>
      </c>
      <c r="D30" s="27">
        <f t="shared" si="9"/>
        <v>46750</v>
      </c>
      <c r="E30" s="27">
        <f t="shared" si="9"/>
        <v>8750</v>
      </c>
      <c r="F30" s="27">
        <f t="shared" si="9"/>
        <v>87250</v>
      </c>
      <c r="G30" s="27">
        <f t="shared" si="9"/>
        <v>8750</v>
      </c>
      <c r="H30" s="27">
        <f t="shared" si="9"/>
        <v>8750</v>
      </c>
      <c r="I30" s="27">
        <f t="shared" si="9"/>
        <v>30250</v>
      </c>
      <c r="J30" s="27">
        <f t="shared" si="9"/>
        <v>56250</v>
      </c>
      <c r="K30" s="27">
        <f t="shared" si="9"/>
        <v>1750</v>
      </c>
      <c r="L30" s="27">
        <f t="shared" si="9"/>
        <v>1750</v>
      </c>
      <c r="M30" s="27">
        <f t="shared" si="9"/>
        <v>1750</v>
      </c>
      <c r="N30" s="27">
        <f t="shared" si="9"/>
        <v>33750</v>
      </c>
      <c r="O30" s="27">
        <f t="shared" si="9"/>
        <v>1000</v>
      </c>
      <c r="P30" s="31">
        <f t="shared" si="9"/>
        <v>298000</v>
      </c>
      <c r="Q30" s="29">
        <f t="shared" si="8"/>
        <v>1</v>
      </c>
      <c r="R30" s="25"/>
    </row>
    <row r="31" spans="1:18" ht="12.75">
      <c r="A31" s="19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19"/>
      <c r="Q31" s="19"/>
      <c r="R31" s="19"/>
    </row>
  </sheetData>
  <mergeCells count="20">
    <mergeCell ref="Q10:Q12"/>
    <mergeCell ref="P20:P22"/>
    <mergeCell ref="Q20:Q22"/>
    <mergeCell ref="B2:B4"/>
    <mergeCell ref="C2:E2"/>
    <mergeCell ref="F2:I2"/>
    <mergeCell ref="J2:M2"/>
    <mergeCell ref="N2:O2"/>
    <mergeCell ref="P2:P4"/>
    <mergeCell ref="B10:B11"/>
    <mergeCell ref="J20:M20"/>
    <mergeCell ref="N20:O20"/>
    <mergeCell ref="J10:M10"/>
    <mergeCell ref="N10:O10"/>
    <mergeCell ref="P10:P12"/>
    <mergeCell ref="C10:E10"/>
    <mergeCell ref="F10:I10"/>
    <mergeCell ref="B20:B21"/>
    <mergeCell ref="C20:E20"/>
    <mergeCell ref="F20:I20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E00A69"/>
    <outlinePr summaryBelow="0" summaryRight="0"/>
  </sheetPr>
  <dimension ref="A1:P44"/>
  <sheetViews>
    <sheetView workbookViewId="0" topLeftCell="A1">
      <pane ySplit="3" topLeftCell="A7" activePane="bottomLeft" state="frozen"/>
      <selection pane="bottomLeft" activeCell="A8" sqref="A8"/>
    </sheetView>
  </sheetViews>
  <sheetFormatPr defaultColWidth="12.57421875" defaultRowHeight="15.75" customHeight="1"/>
  <cols>
    <col min="1" max="1" width="23.8515625" style="0" customWidth="1"/>
    <col min="2" max="15" width="16.00390625" style="0" customWidth="1"/>
    <col min="16" max="16" width="48.7109375" style="0" customWidth="1"/>
  </cols>
  <sheetData>
    <row r="1" spans="1:16" ht="15.75" customHeight="1">
      <c r="A1" s="56" t="s">
        <v>25</v>
      </c>
      <c r="B1" s="52" t="s">
        <v>1</v>
      </c>
      <c r="C1" s="53"/>
      <c r="D1" s="53"/>
      <c r="E1" s="54" t="s">
        <v>2</v>
      </c>
      <c r="F1" s="53"/>
      <c r="G1" s="53"/>
      <c r="H1" s="55"/>
      <c r="I1" s="52" t="s">
        <v>3</v>
      </c>
      <c r="J1" s="53"/>
      <c r="K1" s="53"/>
      <c r="L1" s="55"/>
      <c r="M1" s="54" t="s">
        <v>4</v>
      </c>
      <c r="N1" s="55"/>
      <c r="O1" s="62" t="s">
        <v>5</v>
      </c>
      <c r="P1" s="32"/>
    </row>
    <row r="2" spans="1:16" ht="15.75">
      <c r="A2" s="57"/>
      <c r="B2" s="4">
        <v>44152</v>
      </c>
      <c r="C2" s="5" t="s">
        <v>6</v>
      </c>
      <c r="D2" s="5" t="s">
        <v>7</v>
      </c>
      <c r="E2" s="6">
        <v>43837</v>
      </c>
      <c r="F2" s="6">
        <v>44057</v>
      </c>
      <c r="G2" s="7" t="s">
        <v>8</v>
      </c>
      <c r="H2" s="7" t="s">
        <v>9</v>
      </c>
      <c r="I2" s="4">
        <v>43837</v>
      </c>
      <c r="J2" s="4">
        <v>44057</v>
      </c>
      <c r="K2" s="5" t="s">
        <v>8</v>
      </c>
      <c r="L2" s="4" t="s">
        <v>9</v>
      </c>
      <c r="M2" s="7" t="s">
        <v>10</v>
      </c>
      <c r="N2" s="6">
        <v>43962</v>
      </c>
      <c r="O2" s="63"/>
      <c r="P2" s="32" t="s">
        <v>42</v>
      </c>
    </row>
    <row r="3" spans="1:16" ht="15.75">
      <c r="A3" s="33" t="s">
        <v>43</v>
      </c>
      <c r="B3" s="8" t="s">
        <v>11</v>
      </c>
      <c r="C3" s="8" t="s">
        <v>12</v>
      </c>
      <c r="D3" s="8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9" t="s">
        <v>22</v>
      </c>
      <c r="N3" s="9" t="s">
        <v>23</v>
      </c>
      <c r="O3" s="63"/>
      <c r="P3" s="32"/>
    </row>
    <row r="4" spans="1:16" ht="15.75" customHeight="1">
      <c r="A4" s="34" t="s">
        <v>35</v>
      </c>
      <c r="B4" s="35">
        <f aca="true" t="shared" si="0" ref="B4:O4">SUM(B5:B10)</f>
        <v>0</v>
      </c>
      <c r="C4" s="35">
        <f t="shared" si="0"/>
        <v>34000</v>
      </c>
      <c r="D4" s="35">
        <f t="shared" si="0"/>
        <v>0</v>
      </c>
      <c r="E4" s="35">
        <f t="shared" si="0"/>
        <v>32000</v>
      </c>
      <c r="F4" s="35">
        <f t="shared" si="0"/>
        <v>0</v>
      </c>
      <c r="G4" s="35">
        <f t="shared" si="0"/>
        <v>0</v>
      </c>
      <c r="H4" s="35">
        <f t="shared" si="0"/>
        <v>0</v>
      </c>
      <c r="I4" s="35">
        <f t="shared" si="0"/>
        <v>32000</v>
      </c>
      <c r="J4" s="35">
        <f t="shared" si="0"/>
        <v>0</v>
      </c>
      <c r="K4" s="35">
        <f t="shared" si="0"/>
        <v>0</v>
      </c>
      <c r="L4" s="35">
        <f t="shared" si="0"/>
        <v>0</v>
      </c>
      <c r="M4" s="35">
        <f t="shared" si="0"/>
        <v>32000</v>
      </c>
      <c r="N4" s="35">
        <f t="shared" si="0"/>
        <v>0</v>
      </c>
      <c r="O4" s="35">
        <f t="shared" si="0"/>
        <v>130000</v>
      </c>
      <c r="P4" s="36"/>
    </row>
    <row r="5" spans="1:16" ht="15.75">
      <c r="A5" s="37" t="s">
        <v>44</v>
      </c>
      <c r="B5" s="38"/>
      <c r="C5" s="38">
        <v>10000</v>
      </c>
      <c r="D5" s="39"/>
      <c r="E5" s="38">
        <v>10000</v>
      </c>
      <c r="F5" s="39"/>
      <c r="G5" s="38"/>
      <c r="H5" s="39"/>
      <c r="I5" s="38">
        <v>10000</v>
      </c>
      <c r="J5" s="39"/>
      <c r="K5" s="38"/>
      <c r="L5" s="39"/>
      <c r="M5" s="38">
        <v>10000</v>
      </c>
      <c r="N5" s="39"/>
      <c r="O5" s="40">
        <f aca="true" t="shared" si="1" ref="O5:O10">SUM(B5:N5)</f>
        <v>40000</v>
      </c>
      <c r="P5" s="41"/>
    </row>
    <row r="6" spans="1:16" ht="15.75">
      <c r="A6" s="37" t="s">
        <v>45</v>
      </c>
      <c r="B6" s="38"/>
      <c r="C6" s="38">
        <v>10000</v>
      </c>
      <c r="D6" s="39"/>
      <c r="E6" s="38">
        <v>8000</v>
      </c>
      <c r="F6" s="39"/>
      <c r="G6" s="38"/>
      <c r="H6" s="39"/>
      <c r="I6" s="38">
        <v>8000</v>
      </c>
      <c r="J6" s="39"/>
      <c r="K6" s="38"/>
      <c r="L6" s="39"/>
      <c r="M6" s="38">
        <v>8000</v>
      </c>
      <c r="N6" s="39"/>
      <c r="O6" s="40">
        <f t="shared" si="1"/>
        <v>34000</v>
      </c>
      <c r="P6" s="41"/>
    </row>
    <row r="7" spans="1:16" ht="15.75">
      <c r="A7" s="37" t="s">
        <v>46</v>
      </c>
      <c r="B7" s="38"/>
      <c r="C7" s="38">
        <v>2000</v>
      </c>
      <c r="D7" s="39"/>
      <c r="E7" s="38">
        <v>2000</v>
      </c>
      <c r="F7" s="39"/>
      <c r="G7" s="38"/>
      <c r="H7" s="39"/>
      <c r="I7" s="38">
        <v>2000</v>
      </c>
      <c r="J7" s="39"/>
      <c r="K7" s="38"/>
      <c r="L7" s="39"/>
      <c r="M7" s="38">
        <v>2000</v>
      </c>
      <c r="N7" s="39"/>
      <c r="O7" s="40">
        <f t="shared" si="1"/>
        <v>8000</v>
      </c>
      <c r="P7" s="41"/>
    </row>
    <row r="8" spans="1:16" ht="15.75">
      <c r="A8" s="37" t="s">
        <v>47</v>
      </c>
      <c r="B8" s="38"/>
      <c r="C8" s="38">
        <v>6000</v>
      </c>
      <c r="D8" s="39"/>
      <c r="E8" s="38">
        <v>6000</v>
      </c>
      <c r="F8" s="39"/>
      <c r="G8" s="38"/>
      <c r="H8" s="39"/>
      <c r="I8" s="38">
        <v>6000</v>
      </c>
      <c r="J8" s="39"/>
      <c r="K8" s="38"/>
      <c r="L8" s="39"/>
      <c r="M8" s="38">
        <v>6000</v>
      </c>
      <c r="N8" s="39"/>
      <c r="O8" s="40">
        <f t="shared" si="1"/>
        <v>24000</v>
      </c>
      <c r="P8" s="41"/>
    </row>
    <row r="9" spans="1:16" ht="15.75">
      <c r="A9" s="37" t="s">
        <v>48</v>
      </c>
      <c r="B9" s="38"/>
      <c r="C9" s="38">
        <v>6000</v>
      </c>
      <c r="D9" s="39"/>
      <c r="E9" s="38">
        <v>6000</v>
      </c>
      <c r="F9" s="39"/>
      <c r="G9" s="38"/>
      <c r="H9" s="39"/>
      <c r="I9" s="38">
        <v>6000</v>
      </c>
      <c r="J9" s="39"/>
      <c r="K9" s="38"/>
      <c r="L9" s="39"/>
      <c r="M9" s="38">
        <v>6000</v>
      </c>
      <c r="N9" s="39"/>
      <c r="O9" s="40">
        <f t="shared" si="1"/>
        <v>24000</v>
      </c>
      <c r="P9" s="41"/>
    </row>
    <row r="10" spans="1:16" ht="15.75">
      <c r="A10" s="37" t="s">
        <v>49</v>
      </c>
      <c r="B10" s="42"/>
      <c r="C10" s="42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>
        <f t="shared" si="1"/>
        <v>0</v>
      </c>
      <c r="P10" s="44"/>
    </row>
    <row r="11" spans="1:16" ht="15.75" customHeight="1">
      <c r="A11" s="34" t="s">
        <v>36</v>
      </c>
      <c r="B11" s="35">
        <f aca="true" t="shared" si="2" ref="B11:O11">SUM(B12:B16)</f>
        <v>5000</v>
      </c>
      <c r="C11" s="35">
        <f t="shared" si="2"/>
        <v>9000</v>
      </c>
      <c r="D11" s="35">
        <f t="shared" si="2"/>
        <v>5000</v>
      </c>
      <c r="E11" s="35">
        <f t="shared" si="2"/>
        <v>29000</v>
      </c>
      <c r="F11" s="35">
        <f t="shared" si="2"/>
        <v>5000</v>
      </c>
      <c r="G11" s="35">
        <f t="shared" si="2"/>
        <v>5000</v>
      </c>
      <c r="H11" s="35">
        <f t="shared" si="2"/>
        <v>25000</v>
      </c>
      <c r="I11" s="35">
        <f t="shared" si="2"/>
        <v>9000</v>
      </c>
      <c r="J11" s="35">
        <f t="shared" si="2"/>
        <v>0</v>
      </c>
      <c r="K11" s="35">
        <f t="shared" si="2"/>
        <v>0</v>
      </c>
      <c r="L11" s="35">
        <f t="shared" si="2"/>
        <v>0</v>
      </c>
      <c r="M11" s="35">
        <f t="shared" si="2"/>
        <v>0</v>
      </c>
      <c r="N11" s="35">
        <f t="shared" si="2"/>
        <v>0</v>
      </c>
      <c r="O11" s="35">
        <f t="shared" si="2"/>
        <v>92000</v>
      </c>
      <c r="P11" s="36"/>
    </row>
    <row r="12" spans="1:16" ht="15.75">
      <c r="A12" s="37" t="s">
        <v>50</v>
      </c>
      <c r="B12" s="38"/>
      <c r="C12" s="38">
        <v>4000</v>
      </c>
      <c r="D12" s="39"/>
      <c r="E12" s="39">
        <v>4000</v>
      </c>
      <c r="F12" s="39"/>
      <c r="G12" s="39"/>
      <c r="H12" s="39"/>
      <c r="I12" s="39">
        <v>4000</v>
      </c>
      <c r="J12" s="39"/>
      <c r="K12" s="39"/>
      <c r="L12" s="39"/>
      <c r="M12" s="39"/>
      <c r="N12" s="39"/>
      <c r="O12" s="40">
        <f aca="true" t="shared" si="3" ref="O12:O16">SUM(B12:N12)</f>
        <v>12000</v>
      </c>
      <c r="P12" s="44"/>
    </row>
    <row r="13" spans="1:16" ht="15.75">
      <c r="A13" s="37" t="s">
        <v>51</v>
      </c>
      <c r="B13" s="39">
        <v>5000</v>
      </c>
      <c r="C13" s="39">
        <v>5000</v>
      </c>
      <c r="D13" s="39">
        <v>5000</v>
      </c>
      <c r="E13" s="39">
        <v>5000</v>
      </c>
      <c r="F13" s="39">
        <v>5000</v>
      </c>
      <c r="G13" s="39">
        <v>5000</v>
      </c>
      <c r="H13" s="39">
        <v>5000</v>
      </c>
      <c r="I13" s="39">
        <v>5000</v>
      </c>
      <c r="J13" s="39"/>
      <c r="K13" s="39"/>
      <c r="L13" s="39"/>
      <c r="M13" s="39"/>
      <c r="N13" s="39"/>
      <c r="O13" s="40">
        <f t="shared" si="3"/>
        <v>40000</v>
      </c>
      <c r="P13" s="44"/>
    </row>
    <row r="14" spans="1:16" ht="15.75">
      <c r="A14" s="37" t="s">
        <v>52</v>
      </c>
      <c r="B14" s="38"/>
      <c r="C14" s="38"/>
      <c r="D14" s="38"/>
      <c r="E14" s="38">
        <v>20000</v>
      </c>
      <c r="F14" s="38"/>
      <c r="G14" s="38"/>
      <c r="H14" s="38">
        <v>20000</v>
      </c>
      <c r="I14" s="39"/>
      <c r="J14" s="39"/>
      <c r="K14" s="39"/>
      <c r="L14" s="39"/>
      <c r="M14" s="39"/>
      <c r="N14" s="39"/>
      <c r="O14" s="40">
        <f t="shared" si="3"/>
        <v>40000</v>
      </c>
      <c r="P14" s="41"/>
    </row>
    <row r="15" spans="1:16" ht="15.75">
      <c r="A15" s="37" t="s">
        <v>53</v>
      </c>
      <c r="B15" s="38"/>
      <c r="C15" s="38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40">
        <f t="shared" si="3"/>
        <v>0</v>
      </c>
      <c r="P15" s="44"/>
    </row>
    <row r="16" spans="1:16" ht="15.75">
      <c r="A16" s="37" t="s">
        <v>40</v>
      </c>
      <c r="B16" s="38"/>
      <c r="C16" s="38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>
        <f t="shared" si="3"/>
        <v>0</v>
      </c>
      <c r="P16" s="44"/>
    </row>
    <row r="17" spans="1:16" ht="15.75" customHeight="1">
      <c r="A17" s="45" t="s">
        <v>37</v>
      </c>
      <c r="B17" s="35">
        <f aca="true" t="shared" si="4" ref="B17:O17">SUM(B18:B21)</f>
        <v>3250</v>
      </c>
      <c r="C17" s="35">
        <f t="shared" si="4"/>
        <v>750</v>
      </c>
      <c r="D17" s="35">
        <f t="shared" si="4"/>
        <v>750</v>
      </c>
      <c r="E17" s="35">
        <f t="shared" si="4"/>
        <v>3250</v>
      </c>
      <c r="F17" s="35">
        <f t="shared" si="4"/>
        <v>750</v>
      </c>
      <c r="G17" s="35">
        <f t="shared" si="4"/>
        <v>750</v>
      </c>
      <c r="H17" s="35">
        <f t="shared" si="4"/>
        <v>2250</v>
      </c>
      <c r="I17" s="35">
        <f t="shared" si="4"/>
        <v>2250</v>
      </c>
      <c r="J17" s="35">
        <f t="shared" si="4"/>
        <v>750</v>
      </c>
      <c r="K17" s="35">
        <f t="shared" si="4"/>
        <v>750</v>
      </c>
      <c r="L17" s="35">
        <f t="shared" si="4"/>
        <v>750</v>
      </c>
      <c r="M17" s="35">
        <f t="shared" si="4"/>
        <v>750</v>
      </c>
      <c r="N17" s="35">
        <f t="shared" si="4"/>
        <v>0</v>
      </c>
      <c r="O17" s="35">
        <f t="shared" si="4"/>
        <v>17000</v>
      </c>
      <c r="P17" s="36"/>
    </row>
    <row r="18" spans="1:16" ht="15.75">
      <c r="A18" s="37" t="s">
        <v>54</v>
      </c>
      <c r="B18" s="38">
        <v>1500</v>
      </c>
      <c r="C18" s="38"/>
      <c r="D18" s="38"/>
      <c r="E18" s="38">
        <v>1500</v>
      </c>
      <c r="F18" s="38"/>
      <c r="G18" s="38"/>
      <c r="H18" s="38">
        <v>1500</v>
      </c>
      <c r="I18" s="38">
        <v>1500</v>
      </c>
      <c r="J18" s="38"/>
      <c r="K18" s="39"/>
      <c r="L18" s="39"/>
      <c r="M18" s="38"/>
      <c r="N18" s="39"/>
      <c r="O18" s="40">
        <f aca="true" t="shared" si="5" ref="O18:O21">SUM(B18:N18)</f>
        <v>6000</v>
      </c>
      <c r="P18" s="44"/>
    </row>
    <row r="19" spans="1:16" ht="15.75">
      <c r="A19" s="37" t="s">
        <v>55</v>
      </c>
      <c r="B19" s="38">
        <v>1000</v>
      </c>
      <c r="C19" s="38"/>
      <c r="D19" s="38"/>
      <c r="E19" s="38">
        <v>1000</v>
      </c>
      <c r="F19" s="38"/>
      <c r="G19" s="38"/>
      <c r="H19" s="38"/>
      <c r="I19" s="38"/>
      <c r="J19" s="38"/>
      <c r="K19" s="38"/>
      <c r="L19" s="38"/>
      <c r="M19" s="38"/>
      <c r="N19" s="38"/>
      <c r="O19" s="40">
        <f t="shared" si="5"/>
        <v>2000</v>
      </c>
      <c r="P19" s="41"/>
    </row>
    <row r="20" spans="1:16" ht="15.75">
      <c r="A20" s="37" t="s">
        <v>56</v>
      </c>
      <c r="B20" s="38">
        <v>500</v>
      </c>
      <c r="C20" s="38">
        <v>500</v>
      </c>
      <c r="D20" s="38">
        <v>500</v>
      </c>
      <c r="E20" s="38">
        <v>500</v>
      </c>
      <c r="F20" s="38">
        <v>500</v>
      </c>
      <c r="G20" s="38">
        <v>500</v>
      </c>
      <c r="H20" s="38">
        <v>500</v>
      </c>
      <c r="I20" s="38">
        <v>500</v>
      </c>
      <c r="J20" s="38">
        <v>500</v>
      </c>
      <c r="K20" s="38">
        <v>500</v>
      </c>
      <c r="L20" s="38">
        <v>500</v>
      </c>
      <c r="M20" s="38">
        <v>500</v>
      </c>
      <c r="N20" s="38"/>
      <c r="O20" s="40">
        <f t="shared" si="5"/>
        <v>6000</v>
      </c>
      <c r="P20" s="41"/>
    </row>
    <row r="21" spans="1:16" ht="15.75">
      <c r="A21" s="37" t="s">
        <v>57</v>
      </c>
      <c r="B21" s="38">
        <v>250</v>
      </c>
      <c r="C21" s="38">
        <v>250</v>
      </c>
      <c r="D21" s="38">
        <v>250</v>
      </c>
      <c r="E21" s="38">
        <v>250</v>
      </c>
      <c r="F21" s="38">
        <v>250</v>
      </c>
      <c r="G21" s="38">
        <v>250</v>
      </c>
      <c r="H21" s="38">
        <v>250</v>
      </c>
      <c r="I21" s="38">
        <v>250</v>
      </c>
      <c r="J21" s="38">
        <v>250</v>
      </c>
      <c r="K21" s="38">
        <v>250</v>
      </c>
      <c r="L21" s="38">
        <v>250</v>
      </c>
      <c r="M21" s="38">
        <v>250</v>
      </c>
      <c r="N21" s="39"/>
      <c r="O21" s="40">
        <f t="shared" si="5"/>
        <v>3000</v>
      </c>
      <c r="P21" s="41"/>
    </row>
    <row r="22" spans="1:16" ht="15.75" customHeight="1">
      <c r="A22" s="45" t="s">
        <v>58</v>
      </c>
      <c r="B22" s="35">
        <f aca="true" t="shared" si="6" ref="B22:O22">SUM(B23:B26)</f>
        <v>2000</v>
      </c>
      <c r="C22" s="35">
        <f t="shared" si="6"/>
        <v>2000</v>
      </c>
      <c r="D22" s="35">
        <f t="shared" si="6"/>
        <v>2000</v>
      </c>
      <c r="E22" s="35">
        <f t="shared" si="6"/>
        <v>2000</v>
      </c>
      <c r="F22" s="35">
        <f t="shared" si="6"/>
        <v>2000</v>
      </c>
      <c r="G22" s="35">
        <f t="shared" si="6"/>
        <v>2000</v>
      </c>
      <c r="H22" s="35">
        <f t="shared" si="6"/>
        <v>2000</v>
      </c>
      <c r="I22" s="35">
        <f t="shared" si="6"/>
        <v>2000</v>
      </c>
      <c r="J22" s="35">
        <f t="shared" si="6"/>
        <v>0</v>
      </c>
      <c r="K22" s="35">
        <f t="shared" si="6"/>
        <v>0</v>
      </c>
      <c r="L22" s="35">
        <f t="shared" si="6"/>
        <v>0</v>
      </c>
      <c r="M22" s="35">
        <f t="shared" si="6"/>
        <v>0</v>
      </c>
      <c r="N22" s="35">
        <f t="shared" si="6"/>
        <v>0</v>
      </c>
      <c r="O22" s="35">
        <f t="shared" si="6"/>
        <v>16000</v>
      </c>
      <c r="P22" s="36"/>
    </row>
    <row r="23" spans="1:16" ht="15.75">
      <c r="A23" s="37" t="s">
        <v>59</v>
      </c>
      <c r="B23" s="38">
        <v>500</v>
      </c>
      <c r="C23" s="38">
        <v>500</v>
      </c>
      <c r="D23" s="38">
        <v>500</v>
      </c>
      <c r="E23" s="38">
        <v>500</v>
      </c>
      <c r="F23" s="38">
        <v>500</v>
      </c>
      <c r="G23" s="38">
        <v>500</v>
      </c>
      <c r="H23" s="38">
        <v>500</v>
      </c>
      <c r="I23" s="38">
        <v>500</v>
      </c>
      <c r="J23" s="38"/>
      <c r="K23" s="38"/>
      <c r="L23" s="38"/>
      <c r="M23" s="38"/>
      <c r="N23" s="38"/>
      <c r="O23" s="40">
        <f aca="true" t="shared" si="7" ref="O23:O26">SUM(B23:N23)</f>
        <v>4000</v>
      </c>
      <c r="P23" s="41"/>
    </row>
    <row r="24" spans="1:16" ht="12.75">
      <c r="A24" s="37" t="s">
        <v>60</v>
      </c>
      <c r="B24" s="38">
        <v>1000</v>
      </c>
      <c r="C24" s="38">
        <v>1000</v>
      </c>
      <c r="D24" s="38">
        <v>1000</v>
      </c>
      <c r="E24" s="38">
        <v>1000</v>
      </c>
      <c r="F24" s="38">
        <v>1000</v>
      </c>
      <c r="G24" s="38">
        <v>1000</v>
      </c>
      <c r="H24" s="38">
        <v>1000</v>
      </c>
      <c r="I24" s="38">
        <v>1000</v>
      </c>
      <c r="J24" s="38"/>
      <c r="K24" s="38"/>
      <c r="L24" s="38"/>
      <c r="M24" s="38"/>
      <c r="N24" s="38"/>
      <c r="O24" s="40">
        <f t="shared" si="7"/>
        <v>8000</v>
      </c>
      <c r="P24" s="44"/>
    </row>
    <row r="25" spans="1:16" ht="12.75">
      <c r="A25" s="37" t="s">
        <v>34</v>
      </c>
      <c r="B25" s="38">
        <v>500</v>
      </c>
      <c r="C25" s="38">
        <v>500</v>
      </c>
      <c r="D25" s="38">
        <v>500</v>
      </c>
      <c r="E25" s="38">
        <v>500</v>
      </c>
      <c r="F25" s="38">
        <v>500</v>
      </c>
      <c r="G25" s="38">
        <v>500</v>
      </c>
      <c r="H25" s="38">
        <v>500</v>
      </c>
      <c r="I25" s="38">
        <v>500</v>
      </c>
      <c r="J25" s="38"/>
      <c r="K25" s="38"/>
      <c r="L25" s="38"/>
      <c r="M25" s="39"/>
      <c r="N25" s="39"/>
      <c r="O25" s="40">
        <f t="shared" si="7"/>
        <v>4000</v>
      </c>
      <c r="P25" s="44"/>
    </row>
    <row r="26" spans="1:16" ht="12.75">
      <c r="A26" s="37" t="s">
        <v>40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40">
        <f t="shared" si="7"/>
        <v>0</v>
      </c>
      <c r="P26" s="44"/>
    </row>
    <row r="27" spans="1:16" ht="15">
      <c r="A27" s="45" t="s">
        <v>61</v>
      </c>
      <c r="B27" s="35">
        <f aca="true" t="shared" si="8" ref="B27:D27">SUM(B28:B32)</f>
        <v>0</v>
      </c>
      <c r="C27" s="35">
        <f t="shared" si="8"/>
        <v>0</v>
      </c>
      <c r="D27" s="35">
        <f t="shared" si="8"/>
        <v>0</v>
      </c>
      <c r="E27" s="35">
        <f>SUM(E28:E35)</f>
        <v>20000</v>
      </c>
      <c r="F27" s="35">
        <f aca="true" t="shared" si="9" ref="F27:H27">SUM(F28:F32)</f>
        <v>0</v>
      </c>
      <c r="G27" s="35">
        <f t="shared" si="9"/>
        <v>0</v>
      </c>
      <c r="H27" s="35">
        <f t="shared" si="9"/>
        <v>0</v>
      </c>
      <c r="I27" s="35">
        <f>SUM(I28:I35)</f>
        <v>10000</v>
      </c>
      <c r="J27" s="35">
        <f aca="true" t="shared" si="10" ref="J27:L27">SUM(J28:J32)</f>
        <v>0</v>
      </c>
      <c r="K27" s="35">
        <f t="shared" si="10"/>
        <v>0</v>
      </c>
      <c r="L27" s="35">
        <f t="shared" si="10"/>
        <v>0</v>
      </c>
      <c r="M27" s="35">
        <f>SUM(M28:M35)</f>
        <v>0</v>
      </c>
      <c r="N27" s="35">
        <f>SUM(N28:N32)</f>
        <v>0</v>
      </c>
      <c r="O27" s="35">
        <f>SUM(O28:O35)</f>
        <v>30000</v>
      </c>
      <c r="P27" s="36"/>
    </row>
    <row r="28" spans="1:16" ht="12.75">
      <c r="A28" s="37" t="s">
        <v>62</v>
      </c>
      <c r="B28" s="38"/>
      <c r="C28" s="38"/>
      <c r="D28" s="39"/>
      <c r="E28" s="38">
        <v>10000</v>
      </c>
      <c r="F28" s="39"/>
      <c r="G28" s="39"/>
      <c r="H28" s="39"/>
      <c r="I28" s="39">
        <v>10000</v>
      </c>
      <c r="J28" s="39"/>
      <c r="K28" s="39"/>
      <c r="L28" s="39"/>
      <c r="M28" s="39"/>
      <c r="N28" s="39"/>
      <c r="O28" s="40">
        <f aca="true" t="shared" si="11" ref="O28:O35">SUM(B28:N28)</f>
        <v>20000</v>
      </c>
      <c r="P28" s="41"/>
    </row>
    <row r="29" spans="1:16" ht="12.75">
      <c r="A29" s="37" t="s">
        <v>63</v>
      </c>
      <c r="B29" s="38"/>
      <c r="C29" s="38"/>
      <c r="D29" s="39"/>
      <c r="E29" s="39">
        <v>5000</v>
      </c>
      <c r="F29" s="39"/>
      <c r="G29" s="39"/>
      <c r="H29" s="39"/>
      <c r="I29" s="39"/>
      <c r="J29" s="39"/>
      <c r="K29" s="39"/>
      <c r="L29" s="39"/>
      <c r="M29" s="39"/>
      <c r="N29" s="39"/>
      <c r="O29" s="40">
        <f t="shared" si="11"/>
        <v>5000</v>
      </c>
      <c r="P29" s="44"/>
    </row>
    <row r="30" spans="1:16" ht="12.75">
      <c r="A30" s="37" t="s">
        <v>64</v>
      </c>
      <c r="B30" s="38"/>
      <c r="C30" s="38"/>
      <c r="D30" s="39"/>
      <c r="E30" s="39">
        <v>3000</v>
      </c>
      <c r="F30" s="39"/>
      <c r="G30" s="39"/>
      <c r="H30" s="39"/>
      <c r="I30" s="39"/>
      <c r="J30" s="39"/>
      <c r="K30" s="39"/>
      <c r="L30" s="39"/>
      <c r="M30" s="39"/>
      <c r="N30" s="39"/>
      <c r="O30" s="40">
        <f t="shared" si="11"/>
        <v>3000</v>
      </c>
      <c r="P30" s="44"/>
    </row>
    <row r="31" spans="1:16" ht="12.75">
      <c r="A31" s="37" t="s">
        <v>65</v>
      </c>
      <c r="B31" s="38"/>
      <c r="C31" s="38"/>
      <c r="D31" s="39"/>
      <c r="E31" s="39">
        <v>2000</v>
      </c>
      <c r="F31" s="39"/>
      <c r="G31" s="39"/>
      <c r="H31" s="39"/>
      <c r="I31" s="39"/>
      <c r="J31" s="39"/>
      <c r="K31" s="39"/>
      <c r="L31" s="39"/>
      <c r="M31" s="39"/>
      <c r="N31" s="39"/>
      <c r="O31" s="40">
        <f t="shared" si="11"/>
        <v>2000</v>
      </c>
      <c r="P31" s="44"/>
    </row>
    <row r="32" spans="1:16" ht="12.75">
      <c r="A32" s="37" t="s">
        <v>66</v>
      </c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40">
        <f t="shared" si="11"/>
        <v>0</v>
      </c>
      <c r="P32" s="44"/>
    </row>
    <row r="33" spans="1:16" ht="12.7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>
        <f t="shared" si="11"/>
        <v>0</v>
      </c>
      <c r="P33" s="44"/>
    </row>
    <row r="34" spans="1:16" ht="12.75">
      <c r="A34" s="37"/>
      <c r="B34" s="38"/>
      <c r="C34" s="38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40">
        <f t="shared" si="11"/>
        <v>0</v>
      </c>
      <c r="P34" s="44"/>
    </row>
    <row r="35" spans="1:16" ht="12.75">
      <c r="A35" s="37"/>
      <c r="B35" s="38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>
        <f t="shared" si="11"/>
        <v>0</v>
      </c>
      <c r="P35" s="44"/>
    </row>
    <row r="36" spans="1:16" ht="15">
      <c r="A36" s="45" t="s">
        <v>40</v>
      </c>
      <c r="B36" s="35">
        <f aca="true" t="shared" si="12" ref="B36:O36">SUM(B37:B39)</f>
        <v>0</v>
      </c>
      <c r="C36" s="35">
        <f t="shared" si="12"/>
        <v>0</v>
      </c>
      <c r="D36" s="35">
        <f t="shared" si="12"/>
        <v>0</v>
      </c>
      <c r="E36" s="35">
        <f t="shared" si="12"/>
        <v>0</v>
      </c>
      <c r="F36" s="35">
        <f t="shared" si="12"/>
        <v>0</v>
      </c>
      <c r="G36" s="35">
        <f t="shared" si="12"/>
        <v>0</v>
      </c>
      <c r="H36" s="35">
        <f t="shared" si="12"/>
        <v>0</v>
      </c>
      <c r="I36" s="35">
        <f t="shared" si="12"/>
        <v>0</v>
      </c>
      <c r="J36" s="35">
        <f t="shared" si="12"/>
        <v>0</v>
      </c>
      <c r="K36" s="35">
        <f t="shared" si="12"/>
        <v>0</v>
      </c>
      <c r="L36" s="35">
        <f t="shared" si="12"/>
        <v>0</v>
      </c>
      <c r="M36" s="35">
        <f t="shared" si="12"/>
        <v>0</v>
      </c>
      <c r="N36" s="35">
        <f t="shared" si="12"/>
        <v>0</v>
      </c>
      <c r="O36" s="35">
        <f t="shared" si="12"/>
        <v>0</v>
      </c>
      <c r="P36" s="36"/>
    </row>
    <row r="37" spans="1:16" ht="12.75">
      <c r="A37" s="37"/>
      <c r="B37" s="38"/>
      <c r="C37" s="38"/>
      <c r="D37" s="39"/>
      <c r="E37" s="38"/>
      <c r="F37" s="39"/>
      <c r="G37" s="39"/>
      <c r="H37" s="38"/>
      <c r="I37" s="39"/>
      <c r="J37" s="39"/>
      <c r="K37" s="39"/>
      <c r="L37" s="39"/>
      <c r="M37" s="39"/>
      <c r="N37" s="39"/>
      <c r="O37" s="40">
        <f aca="true" t="shared" si="13" ref="O37:O39">SUM(B37:N37)</f>
        <v>0</v>
      </c>
      <c r="P37" s="44"/>
    </row>
    <row r="38" spans="1:16" ht="12.75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>
        <f t="shared" si="13"/>
        <v>0</v>
      </c>
      <c r="P38" s="44"/>
    </row>
    <row r="39" spans="1:16" ht="12.75">
      <c r="A39" s="37"/>
      <c r="B39" s="38"/>
      <c r="C39" s="38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40">
        <f t="shared" si="13"/>
        <v>0</v>
      </c>
      <c r="P39" s="44"/>
    </row>
    <row r="40" spans="1:16" ht="15">
      <c r="A40" s="45" t="s">
        <v>41</v>
      </c>
      <c r="B40" s="35">
        <f aca="true" t="shared" si="14" ref="B40:O40">SUM(B41:B43)</f>
        <v>1000</v>
      </c>
      <c r="C40" s="35">
        <f t="shared" si="14"/>
        <v>1000</v>
      </c>
      <c r="D40" s="35">
        <f t="shared" si="14"/>
        <v>1000</v>
      </c>
      <c r="E40" s="35">
        <f t="shared" si="14"/>
        <v>1000</v>
      </c>
      <c r="F40" s="35">
        <f t="shared" si="14"/>
        <v>1000</v>
      </c>
      <c r="G40" s="35">
        <f t="shared" si="14"/>
        <v>1000</v>
      </c>
      <c r="H40" s="35">
        <f t="shared" si="14"/>
        <v>1000</v>
      </c>
      <c r="I40" s="35">
        <f t="shared" si="14"/>
        <v>1000</v>
      </c>
      <c r="J40" s="35">
        <f t="shared" si="14"/>
        <v>1000</v>
      </c>
      <c r="K40" s="35">
        <f t="shared" si="14"/>
        <v>1000</v>
      </c>
      <c r="L40" s="35">
        <f t="shared" si="14"/>
        <v>1000</v>
      </c>
      <c r="M40" s="35">
        <f t="shared" si="14"/>
        <v>1000</v>
      </c>
      <c r="N40" s="35">
        <f t="shared" si="14"/>
        <v>1000</v>
      </c>
      <c r="O40" s="35">
        <f t="shared" si="14"/>
        <v>13000</v>
      </c>
      <c r="P40" s="36"/>
    </row>
    <row r="41" spans="1:16" ht="12.75">
      <c r="A41" s="37" t="s">
        <v>67</v>
      </c>
      <c r="B41" s="38">
        <v>750</v>
      </c>
      <c r="C41" s="38">
        <v>750</v>
      </c>
      <c r="D41" s="38">
        <v>750</v>
      </c>
      <c r="E41" s="38">
        <v>750</v>
      </c>
      <c r="F41" s="38">
        <v>750</v>
      </c>
      <c r="G41" s="38">
        <v>750</v>
      </c>
      <c r="H41" s="38">
        <v>750</v>
      </c>
      <c r="I41" s="38">
        <v>750</v>
      </c>
      <c r="J41" s="38">
        <v>750</v>
      </c>
      <c r="K41" s="38">
        <v>750</v>
      </c>
      <c r="L41" s="38">
        <v>750</v>
      </c>
      <c r="M41" s="38">
        <v>750</v>
      </c>
      <c r="N41" s="38">
        <v>750</v>
      </c>
      <c r="O41" s="40">
        <f aca="true" t="shared" si="15" ref="O41:O43">SUM(B41:N41)</f>
        <v>9750</v>
      </c>
      <c r="P41" s="44"/>
    </row>
    <row r="42" spans="1:16" ht="12.75">
      <c r="A42" s="37" t="s">
        <v>40</v>
      </c>
      <c r="B42" s="38">
        <v>250</v>
      </c>
      <c r="C42" s="38">
        <v>250</v>
      </c>
      <c r="D42" s="38">
        <v>250</v>
      </c>
      <c r="E42" s="38">
        <v>250</v>
      </c>
      <c r="F42" s="38">
        <v>250</v>
      </c>
      <c r="G42" s="38">
        <v>250</v>
      </c>
      <c r="H42" s="38">
        <v>250</v>
      </c>
      <c r="I42" s="38">
        <v>250</v>
      </c>
      <c r="J42" s="38">
        <v>250</v>
      </c>
      <c r="K42" s="38">
        <v>250</v>
      </c>
      <c r="L42" s="38">
        <v>250</v>
      </c>
      <c r="M42" s="38">
        <v>250</v>
      </c>
      <c r="N42" s="38">
        <v>250</v>
      </c>
      <c r="O42" s="40">
        <f t="shared" si="15"/>
        <v>3250</v>
      </c>
      <c r="P42" s="44"/>
    </row>
    <row r="43" spans="1:16" ht="12.75">
      <c r="A43" s="46"/>
      <c r="B43" s="38"/>
      <c r="C43" s="38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40">
        <f t="shared" si="15"/>
        <v>0</v>
      </c>
      <c r="P43" s="44"/>
    </row>
    <row r="44" spans="1:16" ht="15">
      <c r="A44" s="47" t="s">
        <v>5</v>
      </c>
      <c r="B44" s="48">
        <f aca="true" t="shared" si="16" ref="B44:O44">B4+B11+B17+B22+B27+B36+B40</f>
        <v>11250</v>
      </c>
      <c r="C44" s="48">
        <f t="shared" si="16"/>
        <v>46750</v>
      </c>
      <c r="D44" s="48">
        <f t="shared" si="16"/>
        <v>8750</v>
      </c>
      <c r="E44" s="48">
        <f t="shared" si="16"/>
        <v>87250</v>
      </c>
      <c r="F44" s="48">
        <f t="shared" si="16"/>
        <v>8750</v>
      </c>
      <c r="G44" s="48">
        <f t="shared" si="16"/>
        <v>8750</v>
      </c>
      <c r="H44" s="48">
        <f t="shared" si="16"/>
        <v>30250</v>
      </c>
      <c r="I44" s="48">
        <f t="shared" si="16"/>
        <v>56250</v>
      </c>
      <c r="J44" s="48">
        <f t="shared" si="16"/>
        <v>1750</v>
      </c>
      <c r="K44" s="48">
        <f t="shared" si="16"/>
        <v>1750</v>
      </c>
      <c r="L44" s="48">
        <f t="shared" si="16"/>
        <v>1750</v>
      </c>
      <c r="M44" s="48">
        <f t="shared" si="16"/>
        <v>33750</v>
      </c>
      <c r="N44" s="48">
        <f t="shared" si="16"/>
        <v>1000</v>
      </c>
      <c r="O44" s="48">
        <f t="shared" si="16"/>
        <v>298000</v>
      </c>
      <c r="P44" s="49"/>
    </row>
  </sheetData>
  <mergeCells count="6">
    <mergeCell ref="O1:O3"/>
    <mergeCell ref="A1:A2"/>
    <mergeCell ref="B1:D1"/>
    <mergeCell ref="E1:H1"/>
    <mergeCell ref="I1:L1"/>
    <mergeCell ref="M1:N1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4BBEAF"/>
    <outlinePr summaryBelow="0" summaryRight="0"/>
  </sheetPr>
  <dimension ref="A1:O29"/>
  <sheetViews>
    <sheetView workbookViewId="0" topLeftCell="A1">
      <pane ySplit="3" topLeftCell="A25" activePane="bottomLeft" state="frozen"/>
      <selection pane="bottomLeft" activeCell="E7" sqref="E7"/>
    </sheetView>
  </sheetViews>
  <sheetFormatPr defaultColWidth="12.57421875" defaultRowHeight="15.75" customHeight="1"/>
  <cols>
    <col min="1" max="1" width="24.00390625" style="0" customWidth="1"/>
    <col min="2" max="15" width="17.140625" style="0" customWidth="1"/>
  </cols>
  <sheetData>
    <row r="1" spans="1:15" ht="15.75" customHeight="1">
      <c r="A1" s="66" t="s">
        <v>24</v>
      </c>
      <c r="B1" s="52" t="s">
        <v>1</v>
      </c>
      <c r="C1" s="53"/>
      <c r="D1" s="53"/>
      <c r="E1" s="54" t="s">
        <v>2</v>
      </c>
      <c r="F1" s="53"/>
      <c r="G1" s="53"/>
      <c r="H1" s="55"/>
      <c r="I1" s="52" t="s">
        <v>3</v>
      </c>
      <c r="J1" s="53"/>
      <c r="K1" s="53"/>
      <c r="L1" s="55"/>
      <c r="M1" s="54" t="s">
        <v>4</v>
      </c>
      <c r="N1" s="55"/>
      <c r="O1" s="62" t="s">
        <v>5</v>
      </c>
    </row>
    <row r="2" spans="1:15" ht="15.75">
      <c r="A2" s="57"/>
      <c r="B2" s="4">
        <v>44152</v>
      </c>
      <c r="C2" s="5" t="s">
        <v>6</v>
      </c>
      <c r="D2" s="5" t="s">
        <v>7</v>
      </c>
      <c r="E2" s="6">
        <v>43837</v>
      </c>
      <c r="F2" s="6">
        <v>44057</v>
      </c>
      <c r="G2" s="7" t="s">
        <v>8</v>
      </c>
      <c r="H2" s="7" t="s">
        <v>9</v>
      </c>
      <c r="I2" s="4">
        <v>43837</v>
      </c>
      <c r="J2" s="4">
        <v>44057</v>
      </c>
      <c r="K2" s="5" t="s">
        <v>8</v>
      </c>
      <c r="L2" s="4" t="s">
        <v>9</v>
      </c>
      <c r="M2" s="7" t="s">
        <v>10</v>
      </c>
      <c r="N2" s="6">
        <v>43962</v>
      </c>
      <c r="O2" s="63"/>
    </row>
    <row r="3" spans="1:15" ht="15.75">
      <c r="A3" s="50" t="s">
        <v>43</v>
      </c>
      <c r="B3" s="8" t="s">
        <v>11</v>
      </c>
      <c r="C3" s="8" t="s">
        <v>12</v>
      </c>
      <c r="D3" s="8" t="s">
        <v>13</v>
      </c>
      <c r="E3" s="9" t="s">
        <v>14</v>
      </c>
      <c r="F3" s="9" t="s">
        <v>15</v>
      </c>
      <c r="G3" s="9" t="s">
        <v>16</v>
      </c>
      <c r="H3" s="9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9" t="s">
        <v>22</v>
      </c>
      <c r="N3" s="9" t="s">
        <v>23</v>
      </c>
      <c r="O3" s="63"/>
    </row>
    <row r="4" spans="1:15" ht="15.75" customHeight="1">
      <c r="A4" s="34" t="s">
        <v>31</v>
      </c>
      <c r="B4" s="51">
        <f aca="true" t="shared" si="0" ref="B4:O4">SUM(B5:B7)</f>
        <v>150000</v>
      </c>
      <c r="C4" s="51">
        <f t="shared" si="0"/>
        <v>0</v>
      </c>
      <c r="D4" s="51">
        <f t="shared" si="0"/>
        <v>0</v>
      </c>
      <c r="E4" s="51">
        <f t="shared" si="0"/>
        <v>0</v>
      </c>
      <c r="F4" s="51">
        <f t="shared" si="0"/>
        <v>0</v>
      </c>
      <c r="G4" s="51">
        <f t="shared" si="0"/>
        <v>0</v>
      </c>
      <c r="H4" s="51">
        <f t="shared" si="0"/>
        <v>0</v>
      </c>
      <c r="I4" s="51">
        <f t="shared" si="0"/>
        <v>0</v>
      </c>
      <c r="J4" s="51">
        <f t="shared" si="0"/>
        <v>0</v>
      </c>
      <c r="K4" s="51">
        <f t="shared" si="0"/>
        <v>0</v>
      </c>
      <c r="L4" s="51">
        <f t="shared" si="0"/>
        <v>0</v>
      </c>
      <c r="M4" s="51">
        <f t="shared" si="0"/>
        <v>0</v>
      </c>
      <c r="N4" s="51">
        <f t="shared" si="0"/>
        <v>0</v>
      </c>
      <c r="O4" s="51">
        <f t="shared" si="0"/>
        <v>150000</v>
      </c>
    </row>
    <row r="5" spans="1:15" ht="15.75">
      <c r="A5" s="37" t="s">
        <v>68</v>
      </c>
      <c r="B5" s="38">
        <v>50000</v>
      </c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>
        <f aca="true" t="shared" si="1" ref="O5:O7">SUM(B5:N5)</f>
        <v>50000</v>
      </c>
    </row>
    <row r="6" spans="1:15" ht="15.75">
      <c r="A6" s="37" t="s">
        <v>69</v>
      </c>
      <c r="B6" s="38">
        <v>100000</v>
      </c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>
        <f t="shared" si="1"/>
        <v>100000</v>
      </c>
    </row>
    <row r="7" spans="1:15" ht="15.75">
      <c r="A7" s="37"/>
      <c r="B7" s="38"/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40">
        <f t="shared" si="1"/>
        <v>0</v>
      </c>
    </row>
    <row r="8" spans="1:15" ht="15.75" customHeight="1">
      <c r="A8" s="34" t="s">
        <v>32</v>
      </c>
      <c r="B8" s="35">
        <f aca="true" t="shared" si="2" ref="B8:O8">SUM(B9:B12)</f>
        <v>0</v>
      </c>
      <c r="C8" s="35">
        <f t="shared" si="2"/>
        <v>0</v>
      </c>
      <c r="D8" s="35">
        <f t="shared" si="2"/>
        <v>0</v>
      </c>
      <c r="E8" s="35">
        <f t="shared" si="2"/>
        <v>0</v>
      </c>
      <c r="F8" s="35">
        <f t="shared" si="2"/>
        <v>0</v>
      </c>
      <c r="G8" s="35">
        <f t="shared" si="2"/>
        <v>0</v>
      </c>
      <c r="H8" s="35">
        <f t="shared" si="2"/>
        <v>0</v>
      </c>
      <c r="I8" s="35">
        <f t="shared" si="2"/>
        <v>0</v>
      </c>
      <c r="J8" s="35">
        <f t="shared" si="2"/>
        <v>0</v>
      </c>
      <c r="K8" s="35">
        <f t="shared" si="2"/>
        <v>0</v>
      </c>
      <c r="L8" s="35">
        <f t="shared" si="2"/>
        <v>0</v>
      </c>
      <c r="M8" s="35">
        <f t="shared" si="2"/>
        <v>0</v>
      </c>
      <c r="N8" s="35">
        <f t="shared" si="2"/>
        <v>0</v>
      </c>
      <c r="O8" s="35">
        <f t="shared" si="2"/>
        <v>0</v>
      </c>
    </row>
    <row r="9" spans="1:15" ht="15.75">
      <c r="A9" s="37" t="s">
        <v>70</v>
      </c>
      <c r="B9" s="38"/>
      <c r="C9" s="38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0">
        <f aca="true" t="shared" si="3" ref="O9:O12">SUM(B9:N9)</f>
        <v>0</v>
      </c>
    </row>
    <row r="10" spans="1:15" ht="15.75">
      <c r="A10" s="37" t="s">
        <v>71</v>
      </c>
      <c r="B10" s="38"/>
      <c r="C10" s="38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40">
        <f t="shared" si="3"/>
        <v>0</v>
      </c>
    </row>
    <row r="11" spans="1:15" ht="15.75">
      <c r="A11" s="37"/>
      <c r="B11" s="38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>
        <f t="shared" si="3"/>
        <v>0</v>
      </c>
    </row>
    <row r="12" spans="1:15" ht="15.75">
      <c r="A12" s="37"/>
      <c r="B12" s="38"/>
      <c r="C12" s="38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40">
        <f t="shared" si="3"/>
        <v>0</v>
      </c>
    </row>
    <row r="13" spans="1:15" ht="15.75" customHeight="1">
      <c r="A13" s="45" t="s">
        <v>72</v>
      </c>
      <c r="B13" s="35">
        <f aca="true" t="shared" si="4" ref="B13:O13">SUM(B14:B17)</f>
        <v>56000</v>
      </c>
      <c r="C13" s="35">
        <f t="shared" si="4"/>
        <v>1000</v>
      </c>
      <c r="D13" s="35">
        <f t="shared" si="4"/>
        <v>6000</v>
      </c>
      <c r="E13" s="35">
        <f t="shared" si="4"/>
        <v>1000</v>
      </c>
      <c r="F13" s="35">
        <f t="shared" si="4"/>
        <v>6000</v>
      </c>
      <c r="G13" s="35">
        <f t="shared" si="4"/>
        <v>500</v>
      </c>
      <c r="H13" s="35">
        <f t="shared" si="4"/>
        <v>25500</v>
      </c>
      <c r="I13" s="35">
        <f t="shared" si="4"/>
        <v>500</v>
      </c>
      <c r="J13" s="35">
        <f t="shared" si="4"/>
        <v>20500</v>
      </c>
      <c r="K13" s="35">
        <f t="shared" si="4"/>
        <v>500</v>
      </c>
      <c r="L13" s="35">
        <f t="shared" si="4"/>
        <v>500</v>
      </c>
      <c r="M13" s="35">
        <f t="shared" si="4"/>
        <v>500</v>
      </c>
      <c r="N13" s="35">
        <f t="shared" si="4"/>
        <v>500</v>
      </c>
      <c r="O13" s="35">
        <f t="shared" si="4"/>
        <v>119000</v>
      </c>
    </row>
    <row r="14" spans="1:15" ht="15.75">
      <c r="A14" s="37" t="s">
        <v>73</v>
      </c>
      <c r="B14" s="38">
        <v>1000</v>
      </c>
      <c r="C14" s="38">
        <v>1000</v>
      </c>
      <c r="D14" s="38">
        <v>1000</v>
      </c>
      <c r="E14" s="38">
        <v>1000</v>
      </c>
      <c r="F14" s="38">
        <v>1000</v>
      </c>
      <c r="G14" s="38">
        <v>500</v>
      </c>
      <c r="H14" s="38">
        <v>500</v>
      </c>
      <c r="I14" s="38">
        <v>500</v>
      </c>
      <c r="J14" s="38">
        <v>500</v>
      </c>
      <c r="K14" s="38">
        <v>500</v>
      </c>
      <c r="L14" s="38">
        <v>500</v>
      </c>
      <c r="M14" s="38">
        <v>500</v>
      </c>
      <c r="N14" s="38">
        <v>500</v>
      </c>
      <c r="O14" s="40">
        <f aca="true" t="shared" si="5" ref="O14:O17">SUM(B14:N14)</f>
        <v>9000</v>
      </c>
    </row>
    <row r="15" spans="1:15" ht="15.75">
      <c r="A15" s="37" t="s">
        <v>74</v>
      </c>
      <c r="B15" s="38">
        <v>5000</v>
      </c>
      <c r="C15" s="38"/>
      <c r="D15" s="38">
        <v>5000</v>
      </c>
      <c r="E15" s="38"/>
      <c r="F15" s="38">
        <v>5000</v>
      </c>
      <c r="G15" s="38"/>
      <c r="H15" s="38">
        <v>5000</v>
      </c>
      <c r="I15" s="38"/>
      <c r="J15" s="38"/>
      <c r="K15" s="38"/>
      <c r="L15" s="38"/>
      <c r="M15" s="38"/>
      <c r="N15" s="38"/>
      <c r="O15" s="40">
        <f t="shared" si="5"/>
        <v>20000</v>
      </c>
    </row>
    <row r="16" spans="1:15" ht="15.75">
      <c r="A16" s="37" t="s">
        <v>75</v>
      </c>
      <c r="B16" s="38">
        <v>50000</v>
      </c>
      <c r="C16" s="38"/>
      <c r="D16" s="38"/>
      <c r="E16" s="39"/>
      <c r="F16" s="39"/>
      <c r="G16" s="39"/>
      <c r="H16" s="39">
        <v>20000</v>
      </c>
      <c r="I16" s="39"/>
      <c r="J16" s="38">
        <v>20000</v>
      </c>
      <c r="K16" s="39"/>
      <c r="L16" s="38"/>
      <c r="M16" s="39"/>
      <c r="N16" s="39"/>
      <c r="O16" s="40">
        <f t="shared" si="5"/>
        <v>90000</v>
      </c>
    </row>
    <row r="17" spans="1:15" ht="15.75">
      <c r="A17" s="37"/>
      <c r="B17" s="38"/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40">
        <f t="shared" si="5"/>
        <v>0</v>
      </c>
    </row>
    <row r="18" spans="1:15" ht="15.75" customHeight="1">
      <c r="A18" s="45" t="s">
        <v>34</v>
      </c>
      <c r="B18" s="35">
        <f aca="true" t="shared" si="6" ref="B18:O18">SUM(B19:B22)</f>
        <v>5000</v>
      </c>
      <c r="C18" s="35">
        <f t="shared" si="6"/>
        <v>0</v>
      </c>
      <c r="D18" s="35">
        <f t="shared" si="6"/>
        <v>16000</v>
      </c>
      <c r="E18" s="35">
        <f t="shared" si="6"/>
        <v>0</v>
      </c>
      <c r="F18" s="35">
        <f t="shared" si="6"/>
        <v>10000</v>
      </c>
      <c r="G18" s="35">
        <f t="shared" si="6"/>
        <v>0</v>
      </c>
      <c r="H18" s="35">
        <f t="shared" si="6"/>
        <v>0</v>
      </c>
      <c r="I18" s="35">
        <f t="shared" si="6"/>
        <v>0</v>
      </c>
      <c r="J18" s="35">
        <f t="shared" si="6"/>
        <v>0</v>
      </c>
      <c r="K18" s="35">
        <f t="shared" si="6"/>
        <v>0</v>
      </c>
      <c r="L18" s="35">
        <f t="shared" si="6"/>
        <v>0</v>
      </c>
      <c r="M18" s="35">
        <f t="shared" si="6"/>
        <v>0</v>
      </c>
      <c r="N18" s="35">
        <f t="shared" si="6"/>
        <v>0</v>
      </c>
      <c r="O18" s="35">
        <f t="shared" si="6"/>
        <v>31000</v>
      </c>
    </row>
    <row r="19" spans="1:15" ht="15.75">
      <c r="A19" s="37" t="s">
        <v>76</v>
      </c>
      <c r="B19" s="38">
        <v>5000</v>
      </c>
      <c r="C19" s="38"/>
      <c r="D19" s="39">
        <v>5000</v>
      </c>
      <c r="E19" s="39"/>
      <c r="F19" s="38">
        <v>10000</v>
      </c>
      <c r="G19" s="39"/>
      <c r="H19" s="39"/>
      <c r="I19" s="39"/>
      <c r="J19" s="39"/>
      <c r="L19" s="39"/>
      <c r="M19" s="39"/>
      <c r="N19" s="39"/>
      <c r="O19" s="40">
        <f aca="true" t="shared" si="7" ref="O19:O22">SUM(B19:N19)</f>
        <v>20000</v>
      </c>
    </row>
    <row r="20" spans="1:15" ht="15.75">
      <c r="A20" s="37" t="s">
        <v>40</v>
      </c>
      <c r="B20" s="38"/>
      <c r="C20" s="38"/>
      <c r="D20" s="39">
        <v>11000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0">
        <f t="shared" si="7"/>
        <v>11000</v>
      </c>
    </row>
    <row r="21" spans="1:15" ht="15.75">
      <c r="A21" s="37"/>
      <c r="B21" s="38"/>
      <c r="C21" s="38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>
        <f t="shared" si="7"/>
        <v>0</v>
      </c>
    </row>
    <row r="22" spans="1:15" ht="15.75">
      <c r="A22" s="37"/>
      <c r="B22" s="38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0">
        <f t="shared" si="7"/>
        <v>0</v>
      </c>
    </row>
    <row r="23" spans="1:15" ht="15.75" customHeight="1">
      <c r="A23" s="45"/>
      <c r="B23" s="35">
        <f aca="true" t="shared" si="8" ref="B23:O23">SUM(B24:B28)</f>
        <v>0</v>
      </c>
      <c r="C23" s="35">
        <f t="shared" si="8"/>
        <v>0</v>
      </c>
      <c r="D23" s="35">
        <f t="shared" si="8"/>
        <v>0</v>
      </c>
      <c r="E23" s="35">
        <f t="shared" si="8"/>
        <v>0</v>
      </c>
      <c r="F23" s="35">
        <f t="shared" si="8"/>
        <v>0</v>
      </c>
      <c r="G23" s="35">
        <f t="shared" si="8"/>
        <v>0</v>
      </c>
      <c r="H23" s="35">
        <f t="shared" si="8"/>
        <v>0</v>
      </c>
      <c r="I23" s="35">
        <f t="shared" si="8"/>
        <v>0</v>
      </c>
      <c r="J23" s="35">
        <f t="shared" si="8"/>
        <v>0</v>
      </c>
      <c r="K23" s="35">
        <f t="shared" si="8"/>
        <v>0</v>
      </c>
      <c r="L23" s="35">
        <f t="shared" si="8"/>
        <v>0</v>
      </c>
      <c r="M23" s="35">
        <f t="shared" si="8"/>
        <v>0</v>
      </c>
      <c r="N23" s="35">
        <f t="shared" si="8"/>
        <v>0</v>
      </c>
      <c r="O23" s="35">
        <f t="shared" si="8"/>
        <v>0</v>
      </c>
    </row>
    <row r="24" spans="1:15" ht="12.75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40">
        <f aca="true" t="shared" si="9" ref="O24:O28">SUM(B24:N24)</f>
        <v>0</v>
      </c>
    </row>
    <row r="25" spans="1:15" ht="12.75">
      <c r="A25" s="37"/>
      <c r="B25" s="38"/>
      <c r="C25" s="38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>
        <f t="shared" si="9"/>
        <v>0</v>
      </c>
    </row>
    <row r="26" spans="1:15" ht="12.75">
      <c r="A26" s="37"/>
      <c r="B26" s="38"/>
      <c r="C26" s="38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>
        <f t="shared" si="9"/>
        <v>0</v>
      </c>
    </row>
    <row r="27" spans="1:15" ht="12.75">
      <c r="A27" s="37"/>
      <c r="B27" s="38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>
        <f t="shared" si="9"/>
        <v>0</v>
      </c>
    </row>
    <row r="28" spans="1:15" ht="12.75">
      <c r="A28" s="37"/>
      <c r="B28" s="38"/>
      <c r="C28" s="38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>
        <f t="shared" si="9"/>
        <v>0</v>
      </c>
    </row>
    <row r="29" spans="1:15" ht="15">
      <c r="A29" s="47" t="s">
        <v>5</v>
      </c>
      <c r="B29" s="48">
        <f aca="true" t="shared" si="10" ref="B29:O29">B4+B8+B13+B18+B23</f>
        <v>211000</v>
      </c>
      <c r="C29" s="48">
        <f t="shared" si="10"/>
        <v>1000</v>
      </c>
      <c r="D29" s="48">
        <f t="shared" si="10"/>
        <v>22000</v>
      </c>
      <c r="E29" s="48">
        <f t="shared" si="10"/>
        <v>1000</v>
      </c>
      <c r="F29" s="48">
        <f t="shared" si="10"/>
        <v>16000</v>
      </c>
      <c r="G29" s="48">
        <f t="shared" si="10"/>
        <v>500</v>
      </c>
      <c r="H29" s="48">
        <f t="shared" si="10"/>
        <v>25500</v>
      </c>
      <c r="I29" s="48">
        <f t="shared" si="10"/>
        <v>500</v>
      </c>
      <c r="J29" s="48">
        <f t="shared" si="10"/>
        <v>20500</v>
      </c>
      <c r="K29" s="48">
        <f t="shared" si="10"/>
        <v>500</v>
      </c>
      <c r="L29" s="48">
        <f t="shared" si="10"/>
        <v>500</v>
      </c>
      <c r="M29" s="48">
        <f t="shared" si="10"/>
        <v>500</v>
      </c>
      <c r="N29" s="48">
        <f t="shared" si="10"/>
        <v>500</v>
      </c>
      <c r="O29" s="48">
        <f t="shared" si="10"/>
        <v>300000</v>
      </c>
    </row>
  </sheetData>
  <mergeCells count="6">
    <mergeCell ref="O1:O3"/>
    <mergeCell ref="A1:A2"/>
    <mergeCell ref="B1:D1"/>
    <mergeCell ref="E1:H1"/>
    <mergeCell ref="I1:L1"/>
    <mergeCell ref="M1:N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 Book X55</dc:creator>
  <cp:keywords/>
  <dc:description/>
  <cp:lastModifiedBy>Samsung Book X55</cp:lastModifiedBy>
  <dcterms:created xsi:type="dcterms:W3CDTF">2024-02-06T14:32:55Z</dcterms:created>
  <dcterms:modified xsi:type="dcterms:W3CDTF">2024-02-06T14:32:55Z</dcterms:modified>
  <cp:category/>
  <cp:version/>
  <cp:contentType/>
  <cp:contentStatus/>
</cp:coreProperties>
</file>